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ubcorporativa\Documents\JENNIFFER LUNA ROA\2025\1. SUBCORPORATIVA\5. MAYO\PROPOSICION 564 - 2025\"/>
    </mc:Choice>
  </mc:AlternateContent>
  <bookViews>
    <workbookView xWindow="0" yWindow="0" windowWidth="19200" windowHeight="6470" tabRatio="935"/>
  </bookViews>
  <sheets>
    <sheet name="PLANTA" sheetId="5" r:id="rId1"/>
    <sheet name="VALOR" sheetId="17" state="hidden" r:id="rId2"/>
    <sheet name="SIDEAP" sheetId="22" state="hidden" r:id="rId3"/>
  </sheets>
  <definedNames>
    <definedName name="_xlnm._FilterDatabase" localSheetId="0" hidden="1">PLANTA!$A$5:$CL$41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6" i="5" l="1"/>
  <c r="AJ7" i="5"/>
  <c r="AJ8" i="5"/>
  <c r="AJ9" i="5"/>
  <c r="AJ10" i="5"/>
  <c r="AJ11" i="5"/>
  <c r="AJ12" i="5"/>
  <c r="AJ13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28" i="5"/>
  <c r="AJ29" i="5"/>
  <c r="AJ30" i="5"/>
  <c r="AJ31" i="5"/>
  <c r="AJ32" i="5"/>
  <c r="AJ33" i="5"/>
  <c r="AJ34" i="5"/>
  <c r="AJ35" i="5"/>
  <c r="AJ36" i="5"/>
  <c r="AJ37" i="5"/>
  <c r="AJ38" i="5"/>
  <c r="AJ39" i="5"/>
  <c r="AJ40" i="5"/>
  <c r="AJ41" i="5"/>
  <c r="R27" i="5"/>
  <c r="BO27" i="5" s="1"/>
  <c r="R31" i="5"/>
  <c r="BO31" i="5" s="1"/>
  <c r="C4" i="22"/>
  <c r="D5" i="22"/>
  <c r="C13" i="22"/>
  <c r="C9" i="17"/>
  <c r="C10" i="17"/>
  <c r="BX4" i="5"/>
  <c r="BV3" i="5"/>
  <c r="BV4" i="5" s="1"/>
  <c r="BZ3" i="5"/>
  <c r="BZ4" i="5" s="1"/>
  <c r="CB3" i="5"/>
  <c r="CB4" i="5" s="1"/>
  <c r="CD3" i="5"/>
  <c r="CD4" i="5" s="1"/>
  <c r="Y6" i="5"/>
  <c r="AA6" i="5"/>
  <c r="AC6" i="5"/>
  <c r="Y7" i="5"/>
  <c r="AA7" i="5"/>
  <c r="AC7" i="5"/>
  <c r="Y8" i="5"/>
  <c r="AA8" i="5"/>
  <c r="AC8" i="5"/>
  <c r="Y9" i="5"/>
  <c r="AA9" i="5"/>
  <c r="AC9" i="5"/>
  <c r="Y10" i="5"/>
  <c r="AA10" i="5"/>
  <c r="AC10" i="5"/>
  <c r="Y11" i="5"/>
  <c r="AA11" i="5"/>
  <c r="AC11" i="5"/>
  <c r="Y12" i="5"/>
  <c r="AA12" i="5"/>
  <c r="AC12" i="5"/>
  <c r="Y13" i="5"/>
  <c r="AA13" i="5"/>
  <c r="AC13" i="5"/>
  <c r="Y14" i="5"/>
  <c r="AA14" i="5"/>
  <c r="AC14" i="5"/>
  <c r="Y15" i="5"/>
  <c r="AA15" i="5"/>
  <c r="AC15" i="5"/>
  <c r="Y16" i="5"/>
  <c r="AA16" i="5"/>
  <c r="AC16" i="5"/>
  <c r="Y17" i="5"/>
  <c r="AA17" i="5"/>
  <c r="AC17" i="5"/>
  <c r="Y18" i="5"/>
  <c r="AA18" i="5"/>
  <c r="AC18" i="5"/>
  <c r="Y19" i="5"/>
  <c r="AA19" i="5"/>
  <c r="AC19" i="5"/>
  <c r="Y20" i="5"/>
  <c r="AA20" i="5"/>
  <c r="AC20" i="5"/>
  <c r="Y21" i="5"/>
  <c r="AA21" i="5"/>
  <c r="AC21" i="5"/>
  <c r="Y22" i="5"/>
  <c r="AA22" i="5"/>
  <c r="AC22" i="5"/>
  <c r="Y23" i="5"/>
  <c r="AA23" i="5"/>
  <c r="AC23" i="5"/>
  <c r="Y24" i="5"/>
  <c r="AA24" i="5"/>
  <c r="AC24" i="5"/>
  <c r="Y25" i="5"/>
  <c r="AA25" i="5"/>
  <c r="AC25" i="5"/>
  <c r="Y26" i="5"/>
  <c r="AA26" i="5"/>
  <c r="AC26" i="5"/>
  <c r="Y27" i="5"/>
  <c r="AA27" i="5"/>
  <c r="AC27" i="5"/>
  <c r="Y28" i="5"/>
  <c r="AA28" i="5"/>
  <c r="AC28" i="5"/>
  <c r="Y29" i="5"/>
  <c r="AA29" i="5"/>
  <c r="AC29" i="5"/>
  <c r="Y30" i="5"/>
  <c r="AA30" i="5"/>
  <c r="AC30" i="5"/>
  <c r="Y31" i="5"/>
  <c r="AA31" i="5"/>
  <c r="AC31" i="5"/>
  <c r="Y32" i="5"/>
  <c r="AA32" i="5"/>
  <c r="AC32" i="5"/>
  <c r="Y33" i="5"/>
  <c r="AA33" i="5"/>
  <c r="AC33" i="5"/>
  <c r="Y34" i="5"/>
  <c r="AA34" i="5"/>
  <c r="AC34" i="5"/>
  <c r="Y35" i="5"/>
  <c r="AA35" i="5"/>
  <c r="AC35" i="5"/>
  <c r="Y36" i="5"/>
  <c r="AA36" i="5"/>
  <c r="AC36" i="5"/>
  <c r="Y37" i="5"/>
  <c r="AA37" i="5"/>
  <c r="AC37" i="5"/>
  <c r="Y38" i="5"/>
  <c r="AA38" i="5"/>
  <c r="AC38" i="5"/>
  <c r="Y39" i="5"/>
  <c r="AA39" i="5"/>
  <c r="AC39" i="5"/>
  <c r="Y40" i="5"/>
  <c r="AA40" i="5"/>
  <c r="AC40" i="5"/>
  <c r="Y41" i="5"/>
  <c r="AA41" i="5"/>
  <c r="AC41" i="5"/>
  <c r="C6" i="22"/>
  <c r="C11" i="17"/>
  <c r="R10" i="5"/>
  <c r="R25" i="5"/>
  <c r="R39" i="5"/>
  <c r="R40" i="5"/>
  <c r="R13" i="5"/>
  <c r="R41" i="5"/>
  <c r="R29" i="5"/>
  <c r="R15" i="5"/>
  <c r="R33" i="5"/>
  <c r="R20" i="5"/>
  <c r="R21" i="5"/>
  <c r="R22" i="5"/>
  <c r="R23" i="5"/>
  <c r="R38" i="5"/>
  <c r="R11" i="5"/>
  <c r="R26" i="5"/>
  <c r="R28" i="5"/>
  <c r="R30" i="5"/>
  <c r="R32" i="5"/>
  <c r="R18" i="5"/>
  <c r="R6" i="5"/>
  <c r="R7" i="5"/>
  <c r="R8" i="5"/>
  <c r="R24" i="5"/>
  <c r="R12" i="5"/>
  <c r="R14" i="5"/>
  <c r="R16" i="5"/>
  <c r="R17" i="5"/>
  <c r="R19" i="5"/>
  <c r="R34" i="5"/>
  <c r="R35" i="5"/>
  <c r="R36" i="5"/>
  <c r="R37" i="5"/>
  <c r="R9" i="5"/>
  <c r="BP9" i="5" l="1"/>
  <c r="BP35" i="5"/>
  <c r="BP34" i="5"/>
  <c r="BP19" i="5"/>
  <c r="BP17" i="5"/>
  <c r="BP16" i="5"/>
  <c r="BP14" i="5"/>
  <c r="BP12" i="5"/>
  <c r="BP8" i="5"/>
  <c r="BP7" i="5"/>
  <c r="BO18" i="5"/>
  <c r="BP32" i="5"/>
  <c r="BP30" i="5"/>
  <c r="BP28" i="5"/>
  <c r="BP11" i="5"/>
  <c r="BP38" i="5"/>
  <c r="BO22" i="5"/>
  <c r="BP21" i="5"/>
  <c r="BP20" i="5"/>
  <c r="BP33" i="5"/>
  <c r="BP15" i="5"/>
  <c r="BP29" i="5"/>
  <c r="BP41" i="5"/>
  <c r="BP13" i="5"/>
  <c r="BP40" i="5"/>
  <c r="BP39" i="5"/>
  <c r="BO10" i="5"/>
  <c r="BO19" i="5"/>
  <c r="BO15" i="5"/>
  <c r="BO7" i="5"/>
  <c r="BO11" i="5"/>
  <c r="BO32" i="5"/>
  <c r="BO40" i="5"/>
  <c r="BO34" i="5"/>
  <c r="BO9" i="5"/>
  <c r="BO21" i="5"/>
  <c r="BO17" i="5"/>
  <c r="BO41" i="5"/>
  <c r="BO35" i="5"/>
  <c r="BO38" i="5"/>
  <c r="BO13" i="5"/>
  <c r="BO28" i="5"/>
  <c r="BO29" i="5"/>
  <c r="BO14" i="5"/>
  <c r="BP22" i="5"/>
  <c r="BP31" i="5"/>
  <c r="BO8" i="5"/>
  <c r="BO20" i="5"/>
  <c r="BO12" i="5"/>
  <c r="BO16" i="5"/>
  <c r="BP27" i="5"/>
  <c r="BP37" i="5"/>
  <c r="BO37" i="5"/>
  <c r="BP25" i="5"/>
  <c r="BO25" i="5"/>
  <c r="BP10" i="5"/>
  <c r="BP36" i="5"/>
  <c r="BO36" i="5"/>
  <c r="BP23" i="5"/>
  <c r="BO23" i="5"/>
  <c r="BO6" i="5"/>
  <c r="BP6" i="5"/>
  <c r="BP18" i="5"/>
  <c r="BP24" i="5"/>
  <c r="BO24" i="5"/>
  <c r="BO30" i="5"/>
  <c r="BO33" i="5"/>
  <c r="BO39" i="5"/>
  <c r="BO26" i="5"/>
  <c r="BP26" i="5"/>
</calcChain>
</file>

<file path=xl/sharedStrings.xml><?xml version="1.0" encoding="utf-8"?>
<sst xmlns="http://schemas.openxmlformats.org/spreadsheetml/2006/main" count="1283" uniqueCount="398">
  <si>
    <t>SUBRED INTEGRADA DE SERVICIOS DE SALUD NORTE E.S.E.</t>
  </si>
  <si>
    <t>PLANTA DE PERSONAL</t>
  </si>
  <si>
    <t>AÑO:</t>
  </si>
  <si>
    <t>MES REPORTADO:</t>
  </si>
  <si>
    <t>VINCULACION</t>
  </si>
  <si>
    <t>PERFIL FUNCIONARIO</t>
  </si>
  <si>
    <t>No. ORDEN</t>
  </si>
  <si>
    <t>CONDICION</t>
  </si>
  <si>
    <t>TIPO DE IDENTIFICACION</t>
  </si>
  <si>
    <t>IDENTIFICACION</t>
  </si>
  <si>
    <t>NOMBRES Y APELLIDOS</t>
  </si>
  <si>
    <t>NIVEL</t>
  </si>
  <si>
    <t>CONDICION DEL EMPLEO</t>
  </si>
  <si>
    <t>SITUACION</t>
  </si>
  <si>
    <t>DENOMINACION DEL EMPLEO DECRETO 785</t>
  </si>
  <si>
    <t>CÓDIGO DEL EMPLEO</t>
  </si>
  <si>
    <t>GRADO DEL EMPLEO</t>
  </si>
  <si>
    <t>FECHA DE INGRESO</t>
  </si>
  <si>
    <t>ACTO ADMI</t>
  </si>
  <si>
    <t>No</t>
  </si>
  <si>
    <t>FECHA</t>
  </si>
  <si>
    <t>GENERO</t>
  </si>
  <si>
    <t>FECHA DE NACIMIENTO
dd/mm/aaaa</t>
  </si>
  <si>
    <t>EDAD</t>
  </si>
  <si>
    <t>DENOMINACION DEL EMPLEO - PERFIL</t>
  </si>
  <si>
    <t>TITULO ACADEMICO</t>
  </si>
  <si>
    <t>ESPECIALIDAD</t>
  </si>
  <si>
    <t>TIPO</t>
  </si>
  <si>
    <t>ASIGNAC. MENSUAL 2025</t>
  </si>
  <si>
    <t>% GTOS DE REPRES.</t>
  </si>
  <si>
    <t>GTOS  DE REPRES.</t>
  </si>
  <si>
    <t>% PRIMA SECRET.</t>
  </si>
  <si>
    <t>PRIMA SECRET.</t>
  </si>
  <si>
    <t>% PRIMA TECNICA</t>
  </si>
  <si>
    <t>PRIMA TECNICA</t>
  </si>
  <si>
    <t>SUBSIDIO ALIMENTAC.</t>
  </si>
  <si>
    <t>SUBSIDIO TRANSP.</t>
  </si>
  <si>
    <t>PRIMA DE RIESGO</t>
  </si>
  <si>
    <t>PRIMA DE RIESGO VISUAL</t>
  </si>
  <si>
    <t>PRIMA TECNICA DE ANTIGUEDAD</t>
  </si>
  <si>
    <t>% PRIMA DE ANTIGUEDAD</t>
  </si>
  <si>
    <t>PRIMA DE ANTIGUEDAD</t>
  </si>
  <si>
    <t>UBICACIÓN ESTRUCTURA FUNCIONAL</t>
  </si>
  <si>
    <t>DIRECCION / OFICINA</t>
  </si>
  <si>
    <t>UBICACIÓN POR UNIDAD</t>
  </si>
  <si>
    <t>SERVICIO</t>
  </si>
  <si>
    <t>ADMINISTRADORA DE CESANTIAS</t>
  </si>
  <si>
    <t>TIPO DE CESANTIAS</t>
  </si>
  <si>
    <t>ADMINISTRADORA PENSIONES</t>
  </si>
  <si>
    <t>NOMBRE EPS</t>
  </si>
  <si>
    <t>NOMBRE ARL</t>
  </si>
  <si>
    <t>PREPENSIONADO</t>
  </si>
  <si>
    <t>MADRE O PADRE CABEZA DE FAMILIA (SI / NO)</t>
  </si>
  <si>
    <t>NOMBRE DE SINDICATO/ CONFEDERACION/AGREMIACION A LA QUE PERTENECE</t>
  </si>
  <si>
    <t>TIPO DE AFILIACION AL SINDICATO</t>
  </si>
  <si>
    <t>DOTACION</t>
  </si>
  <si>
    <t>EDL %</t>
  </si>
  <si>
    <t>EDL</t>
  </si>
  <si>
    <t>DIRECCION</t>
  </si>
  <si>
    <t>CORREO PERSONAL</t>
  </si>
  <si>
    <t>CORREO INSTITUCIONAL</t>
  </si>
  <si>
    <t>TELEFONO CELULAR</t>
  </si>
  <si>
    <t>TELEFONO FIJO</t>
  </si>
  <si>
    <t>PLAZAS SERVICIO SOCIAL OBLIGATORIO CODIGOS</t>
  </si>
  <si>
    <t>OBSERVACIONES</t>
  </si>
  <si>
    <t>MOTIVO RETIRO</t>
  </si>
  <si>
    <t>UNIDAD DEPENDENCIA</t>
  </si>
  <si>
    <t>LUGAR DE NACIMIENTO</t>
  </si>
  <si>
    <t>TITULAR DEL CARGO</t>
  </si>
  <si>
    <t>ESTADO</t>
  </si>
  <si>
    <t>CODIGO</t>
  </si>
  <si>
    <t>RANGO EDAD</t>
  </si>
  <si>
    <t>DISCAPACIDAD</t>
  </si>
  <si>
    <t>TIPO DE DISCAPACIDAD</t>
  </si>
  <si>
    <t>TELETRABAJO MODALIDAD</t>
  </si>
  <si>
    <t>FECHA DE INICIO TELETRABAJO</t>
  </si>
  <si>
    <t>ACTO ADMINISTRATIVO TELETRABAJO</t>
  </si>
  <si>
    <t>HOJA DE VIDA VALIDADA</t>
  </si>
  <si>
    <t>LOCALIDAD</t>
  </si>
  <si>
    <t>BARRIO</t>
  </si>
  <si>
    <t>ACTUALIZACION HOJA DE VIDA</t>
  </si>
  <si>
    <t>BIENES Y RENTAS</t>
  </si>
  <si>
    <t>CONFLICTO DE INTERESES</t>
  </si>
  <si>
    <t>INGRESO</t>
  </si>
  <si>
    <t>RETIRO</t>
  </si>
  <si>
    <t>PROVISTO</t>
  </si>
  <si>
    <t>CC</t>
  </si>
  <si>
    <t>PERIODO FIJO</t>
  </si>
  <si>
    <t>P.F.</t>
  </si>
  <si>
    <t>FEMENINO</t>
  </si>
  <si>
    <t>ENFERMERA</t>
  </si>
  <si>
    <t>ASISTENCIAL</t>
  </si>
  <si>
    <t>FONDO NACIONAL DEL AHORRO</t>
  </si>
  <si>
    <t>COLPENSIONES</t>
  </si>
  <si>
    <t>SURA</t>
  </si>
  <si>
    <t>SI</t>
  </si>
  <si>
    <t>NO</t>
  </si>
  <si>
    <t>ENGATIVA</t>
  </si>
  <si>
    <t>VACANTE</t>
  </si>
  <si>
    <t>X</t>
  </si>
  <si>
    <t>RESOLUCION</t>
  </si>
  <si>
    <t>PORVENIR</t>
  </si>
  <si>
    <t>COMPENSAR EPS</t>
  </si>
  <si>
    <t>BOGOTA</t>
  </si>
  <si>
    <t>MASCULINO</t>
  </si>
  <si>
    <t>SANITAS EPS</t>
  </si>
  <si>
    <t>Subgerencia de Prestación de Servicios de Salud</t>
  </si>
  <si>
    <t>Dirección de Servicios Hospitalarios</t>
  </si>
  <si>
    <t>COLFONDOS</t>
  </si>
  <si>
    <t>ODONTOLOGO</t>
  </si>
  <si>
    <t>PROTECCION</t>
  </si>
  <si>
    <t>PROTECCIÓN + ING</t>
  </si>
  <si>
    <t>FAMISANAR EPS</t>
  </si>
  <si>
    <t>LEY 50</t>
  </si>
  <si>
    <t>EPS SURA</t>
  </si>
  <si>
    <t>AFILIADO</t>
  </si>
  <si>
    <t>Dirección de Servicios Complementarios</t>
  </si>
  <si>
    <t>HOSPITAL ENGATIVÁ CALLE 80</t>
  </si>
  <si>
    <t>MEDICO Y CIRUJANO GENERAL</t>
  </si>
  <si>
    <t>Dirección de Servicios Ambulatorios</t>
  </si>
  <si>
    <t>MEDICO</t>
  </si>
  <si>
    <t>Dirección de Servicios de Urgencias</t>
  </si>
  <si>
    <t>SALUD TOTAL EPS</t>
  </si>
  <si>
    <t>PROFESIONAL</t>
  </si>
  <si>
    <t>V.D.</t>
  </si>
  <si>
    <t>CARRERA ADMINISTRATIVA</t>
  </si>
  <si>
    <t>SUBA</t>
  </si>
  <si>
    <t>USAQUEN</t>
  </si>
  <si>
    <t>HOSPITAL EMAUS</t>
  </si>
  <si>
    <t>HOSPITAL CENTRO DE SERVICIOS ESPECIALIZADO</t>
  </si>
  <si>
    <t>CESB01 URG CONSULTA URGENCIAS USS CES</t>
  </si>
  <si>
    <t>MEDICO Y CIRUJANO</t>
  </si>
  <si>
    <t>CENTRO DE SALUD TIPO 1 BELLAVISTA</t>
  </si>
  <si>
    <t>NUEVA EPS</t>
  </si>
  <si>
    <t>ENGB01 URG CONSULTA URGENCIAS USS ENGATIVÁ</t>
  </si>
  <si>
    <t>MEDICO CIRUJANO</t>
  </si>
  <si>
    <t>CARTAGENA</t>
  </si>
  <si>
    <t xml:space="preserve">ADAE  </t>
  </si>
  <si>
    <t>BUCARAMANGA</t>
  </si>
  <si>
    <t>CENTRO DE SALUD TIPO 2 VERBENAL</t>
  </si>
  <si>
    <t>VERA10 C. EXT MEDICINA GENERAL USS VERBENAL</t>
  </si>
  <si>
    <t>MEDICA</t>
  </si>
  <si>
    <t>CUCUTA</t>
  </si>
  <si>
    <t>IBAGUE</t>
  </si>
  <si>
    <t>VALLEDUPAR</t>
  </si>
  <si>
    <t>VILLAVICENCIO</t>
  </si>
  <si>
    <t>BLLE01 S ORAL ODONTOLOGÍA GENERAL USS BELLAVISTA</t>
  </si>
  <si>
    <t>DIANA VALENTINA NIETO ANGARITA</t>
  </si>
  <si>
    <t>PROFESIONAL SERVICIO SOCIAL OBLIGATORIO</t>
  </si>
  <si>
    <t>03</t>
  </si>
  <si>
    <t>PROFESIONAL SERVICIO SOCIAL OBLIGATORIO - ENFERMERO</t>
  </si>
  <si>
    <t>ENFERMERO</t>
  </si>
  <si>
    <t>CALLE 20C # 93-25</t>
  </si>
  <si>
    <t>dvnieto22@gmail.com</t>
  </si>
  <si>
    <t>1100130291033-2</t>
  </si>
  <si>
    <t>RENUNCIA - VIVIANA CAROLINA OSPINA VILLALBA
RENUNCIA - PAULA CATHERINE GUTIERREZ CELIS
RENUNCIA - JENNIFFER PATRICIA VELEZ BONILLA
RENUNCIA - NEFFER ANDREA BALANTA GOMEZ
RENUNCIA - LAURA VANESSA URUEÑA CUBILLOS
RENUNCIA - CAMILA ANDREA LUGO HERRERA
RENUNCIA - TATIANA MILENA HERNANDEZ AGUILERA</t>
  </si>
  <si>
    <t>08/01/2018
20/08/2019
01/09/2020
01/09/2021
02/09/2022
01/09/2023
03/09/2024</t>
  </si>
  <si>
    <t>TERMINACION PERIODO FIJO</t>
  </si>
  <si>
    <t>ANGELICA VANESSA SANDOVAL BULLA</t>
  </si>
  <si>
    <t>CALLE 130B # 40-27</t>
  </si>
  <si>
    <t>angelik.vane@hotmail.com</t>
  </si>
  <si>
    <t>1100130291033-3</t>
  </si>
  <si>
    <t>RENUNCIA - GINA GERALDIN GALINDO ROJAS
RENUNCIA - DIANA GOYENECHE MONTOYA
RENUNCIA - MARIA ALEJANDRA AGUILERA GOMEZ
RENUNCIA - ADRIANA MARCELA VALDES CORTES
RENUNCIA - JUAN FELIPE BELLO SANCHEZ
RENUNCIA - JOHN EDIDSON GONZALEZ APONTE
RENUNCIA - NYDIA ELIZABETH QUEVEDO CASTRO</t>
  </si>
  <si>
    <t>13/10/2018
16/10/2019
15/10/2020
15/10/2021
19/10/2022
18/10/2023
31/10/2024</t>
  </si>
  <si>
    <t>BRIGITTE ALEXANDRA CIFUENTES OLAYA</t>
  </si>
  <si>
    <t>PROFESIONAL SERVICIO SOCIAL OBLIGATORIO - BACTERIOLOGO</t>
  </si>
  <si>
    <t>ENGL07 A D LABORATORIO Y ANÁLISIS CLÍNICO USS ENGATIVÁ</t>
  </si>
  <si>
    <t>CARRERA 109 # 75A-09 APTO 302</t>
  </si>
  <si>
    <t>brigittec1995@gmail.com</t>
  </si>
  <si>
    <t>1100130291034-1</t>
  </si>
  <si>
    <t>RENUNCIA - VIVIANA ANDREA ORJUELA BARBOSA
RENUNCIA - PAOLA CAROLINA SOLORZANO JIMENEZ
RENUNCIA - LUISA FERNANDA HUERTAS DIAZ
RENUNCIA - MARYURIS ISABEL MARQUEZ GONZALEZ
RENUNCIA - LIZETH VERONICA GIRALDO CHAPARRO
RENUNCIA - PAULA ANDREA CEDEÑO RIOS</t>
  </si>
  <si>
    <t>11/05/2018
14/05/2019
03/05/2020
03/05/2022
09/05/2023
09/05/2024</t>
  </si>
  <si>
    <t>TERMINACION PERIODO FIJO
TERMINACION PERIODO FIJO</t>
  </si>
  <si>
    <t>CINDY LORENA GUTIERREZ RODRIGUEZ</t>
  </si>
  <si>
    <t>CARRERA 28A # 63F-61</t>
  </si>
  <si>
    <t>cindylorenagutierrezrodriguez@gmail.com</t>
  </si>
  <si>
    <t>1100130291033-5</t>
  </si>
  <si>
    <t>RENUNCIA - SANDRA CAMILA NAVARRO RODRIGUEZ
RENUNCIA - TANIA ARCINIEGAS BARRERA
RENUNCIA - LEIDY TATIANA FORERO USAQUEN
RENUNCIA - ANI MELISA FONSECA BANDERA
RENUNCIA - PAULA ANDREA IBAÑEZ PALOMINO
RENUNCIA - SUGEY ANDREA ORJUELA RODRIGUEZ</t>
  </si>
  <si>
    <t>29/01/2019
07/05/2020
06/05/2021
06/05/2022
09/05/2023
19/05/2024</t>
  </si>
  <si>
    <t>KARINA GISELLA LOZANO TOVAR</t>
  </si>
  <si>
    <t>EMAB01 URG CONSULTA URGENCIAS USS EMAUS</t>
  </si>
  <si>
    <t>CALLE 165A #58-62</t>
  </si>
  <si>
    <t>ka98072852770@hotmail.com</t>
  </si>
  <si>
    <t>1100130291043-1</t>
  </si>
  <si>
    <t>RENUNCIA - KAREN ELIZABETH PEREA ROJAS
RENUNCIA - LAURA KATERIN JIMENEZ LOZANO
RENUNCIA - MARIBEL COLORADO SAEZ
RENUNCIA - DEISY KATHERINE CASTILLO ATARA
RENUNCIA - RONALD ARTURO RAMIREZ PADILLA
RENUNCIA - CLAUDIA NATHALY NIETO RINCON
RENUNCIA - INGRID TATIANA MARTINEZ RUIZ</t>
  </si>
  <si>
    <t>12/12/2018
12/12/2019
12/12/2020
13/12/2021
13/12/2022
13/12/2023
01/01/2025</t>
  </si>
  <si>
    <t>ATACO</t>
  </si>
  <si>
    <t>JENNY PAOLA MORENO RUIZ</t>
  </si>
  <si>
    <t>CALLE 86A # 95-16</t>
  </si>
  <si>
    <t>pa_5034_ola@hotmail.com</t>
  </si>
  <si>
    <t>1100130291033-4</t>
  </si>
  <si>
    <t>RENUNCIA - ANGIE CATHERINE TORRES CRUZ
RENUNCIA - YECELY PALACIOS ROBLEDO
RENUNCIA - KAREN LORENA NIETO ACOSTA
RENUNCIA - INGRID YOHANNA GUTIERREZ BALDION
RENUNCIA - LUISA FERNANDA PACHECO CASTILLO
RENUNCIA - KAROL ESTEFANY BUCHELI LEON</t>
  </si>
  <si>
    <t>21/02/2019
21/02/2020
01/03/2021
01/03/2022
13/02/2023
01/03/2024</t>
  </si>
  <si>
    <t>EVAN SABDRITH FLOREZ VERGARA</t>
  </si>
  <si>
    <t>CALLE 64 C # 118G-45</t>
  </si>
  <si>
    <t>florezevasandrith@gmail.com</t>
  </si>
  <si>
    <t>1100130291033-9</t>
  </si>
  <si>
    <t>RENUNCIA - NORMA CONSTANZA RAMIREZ SORIANO
RENUNCIA - LORENA LOZANO PINZON
RENUNCIA - ANGELICA CASTIBLANCO POVEDA
RENUNCIA - ANGELICA YESENIA LATORRE GARCIA
RENUNCIA - YURY ALEJANDRA OSPINA BULLA
RENUNCIA - YERALDIN MENDEZ MUÑOZ</t>
  </si>
  <si>
    <t>01/06/2018
04/06/2019
04/06/2020
04/06/2021
04/06/2022
03/11/2023</t>
  </si>
  <si>
    <t>SAN JUAN DE BETULIA</t>
  </si>
  <si>
    <t>LAURA DANIELA CABRERA RODRIGUEZ</t>
  </si>
  <si>
    <t>CARRERA 73B #07F-03</t>
  </si>
  <si>
    <t>laurita199906@hotmail.com</t>
  </si>
  <si>
    <t>1100130291033-1</t>
  </si>
  <si>
    <t>RENUNCIA - ERIKA MARIA PADILLA BERROCAL
RENUNCIA - LINA FERNANDA PACHON ORTIZ
RENUNCIA - LILIANA ESPITIA ROJAS
RENUNCIA - MONICA ASTRID CAMACHO MOYA
RENUNCIA - DIANA CAROLINA GUZMAN SANCHEZ
RENUNCIA - PAULA LORENA PINZON LOPEZ</t>
  </si>
  <si>
    <t>11/05/2018
14/05/2019
25/06/2020
03/06/2021
22/11/2022
04/06/2023</t>
  </si>
  <si>
    <t>YOPAL</t>
  </si>
  <si>
    <t>ANGIE PAOLA GARCIA CLAVIJO</t>
  </si>
  <si>
    <t>TRANSVERSAL 3A # 106-18 SUR</t>
  </si>
  <si>
    <t>ANGIE-G1415@HOTMAIL.COM</t>
  </si>
  <si>
    <t>1100130291033-6</t>
  </si>
  <si>
    <t>RENUNCIA - NANCY MAGALY SILVA MELO
RENUNCIA - GLORIA ESPERANZA FERNANDEZ MORA
RENUNCIA - ALEJANDRA GEORGETTE ORTEGA OYOLA
RENUNCIA - CAROLINA BARAJAS LAMPREA 
RENUNCIA - NATALY RODRIGUEZ ALVARADO
RENUNCIA - KAREN TATIANA CASTILLO MATEUS</t>
  </si>
  <si>
    <t>13/11/2018
13/11/2019
23/11/2021 
01/12/2022
01/12/2023</t>
  </si>
  <si>
    <t>SANTIAGO FLORIAN GASPAR</t>
  </si>
  <si>
    <t>CALLE 81 #102-60</t>
  </si>
  <si>
    <t>floriansantiago2@gmail.com</t>
  </si>
  <si>
    <t>1100130291033-7</t>
  </si>
  <si>
    <t>RENUNCIA - DIANA CAROLINA DIAZ SANCHEZ
RENUNCIA - JULIETH VANESSA SASTOQUE RINCON
RENUNCIA - ANDREA CATALINA ROMERO LOZANO
RENUNCIA - CAMILO ANDRES PUENTES
RENUNCIA - YULY BIBIANA MORENO MOJICA
RENUNCIA - LINA MARCELA CASTRO SANDOVAL
RENUNCIA - LAURA ALEJANDRA FERNANDEZ TORRES</t>
  </si>
  <si>
    <t>11/05/2018
27/05/2019
10/06/2020
10/06/2021
10/06/2022
12/06/2023
12/06/2024</t>
  </si>
  <si>
    <t>JESIKA PAOLA BARROS RODRIGUEZ</t>
  </si>
  <si>
    <t>CARRERA 92 # 71-41 SUR BOSA</t>
  </si>
  <si>
    <t>kettysik9@gmail.com</t>
  </si>
  <si>
    <t>1100130291033-8</t>
  </si>
  <si>
    <t>RENUNCIA - ANGIE XIMENA PUERTO BENAVIDES
RENUNCIA - GABY NATALIA DUARTE GUERRERO
RENUNCIA - ASTRID YURANI VILLERO MARTINEZ
RENUNCIA - GUSTAVO ADOLFO RODRIGUEZ RUIZ
RENUNCIA - CINDRYS PAOLA PACHECO ZAPATA
RENUNCIA - AURA MILENA CHIVATA GIRAL
RENUNCIA - DANIEL ALBERTO VERGARA MARTINEZ</t>
  </si>
  <si>
    <t>24/05/2018
23/05/2019
03/06/2020
03/06/2021
03/06/2022
12/06/2023
06/11/2024</t>
  </si>
  <si>
    <t>PONEDERA</t>
  </si>
  <si>
    <t>KELLY JOHANA FLOREZ VARGAS</t>
  </si>
  <si>
    <t>DIAGONAL 3 # 11-105</t>
  </si>
  <si>
    <t>kellyflorezcba@gmail.com</t>
  </si>
  <si>
    <t>1100130291143-1</t>
  </si>
  <si>
    <t>RENUNCIA - ASTRID ROCIO HERNANDEZ RODRIGUEZ
RENUNCIA - ANGIE LORENA ESPITIA ARIZA
RENUNCIA - GINA PAOLA CAÑON ALVARADO
RENUNCIA - MARIA ANGELICA BERRIO ROSSI
RENUNCIA - YESSICA DAYANA GARCIA FRANCO</t>
  </si>
  <si>
    <t>12/07/2019
13/11/2020
18/11/2021
01/12/2022
01/12/2023</t>
  </si>
  <si>
    <t>CRISTINA CORTEZ BALLESTAS</t>
  </si>
  <si>
    <t>CALLE 23 # 20-05 PISO 4</t>
  </si>
  <si>
    <t>cristinacortezballestas@gmail.com</t>
  </si>
  <si>
    <t>1100130291143-2</t>
  </si>
  <si>
    <t>RENUNCIA - JENNY EFIGENIA ZAMORANO CUMACO
RENUNCIA - DIANA LUCIA VILLAMIL ALZATE
RENUNCIA - JENNYFER STELLA GUERRERO CARDENAS
RENUNCIA - KAREEN VANESSA CARRILLO MURCIA
RENUNCIA - INGRITH PATRICIA QUINTO MOSQUERA 
RENUNCIA - YULISSA ARANGO SEQUEDA</t>
  </si>
  <si>
    <t>20/11/2018
01/07/2020
01/07/2021
01/07/2022
04/07/2023
31/07/2024</t>
  </si>
  <si>
    <t>DANIELA ANDREA HERNANDEZ HERNANDEZ</t>
  </si>
  <si>
    <t>1703/2025</t>
  </si>
  <si>
    <t>CARRERA 10D ESTE # 13SUR-18</t>
  </si>
  <si>
    <t>danisweet14@hotmail.com</t>
  </si>
  <si>
    <t>1100130291143-3</t>
  </si>
  <si>
    <t>RENUNCIA - IVON ANDREA COLMENARES BETANCOURT
RENUNCIA - HEIDY KATHERIN OJEDA FIGUEROA
RENUNCIA - LINA XIOMARA VALENCIA REINA
RENUNCIA - LAURA VIVIANA CORTES MORENO
RENUNCIA - JUANITA VALERIA VILLAMOR MAHECHA
RENUNCIA - XIOMARA ANDREA CIFUENTES GOMEZ
RENUNCIA - ANGIE LIZETH MAHECHA ESPINOSA</t>
  </si>
  <si>
    <t>11/03/2020
11/03/2018
11/03/2021
11/03/2022
13/03/2023
13/03/2024
13/03/2025</t>
  </si>
  <si>
    <t>MARIA JOSE MELO LOZANO</t>
  </si>
  <si>
    <t>CARRERA 77B #52A-14</t>
  </si>
  <si>
    <t>majolozano994@gmail.com</t>
  </si>
  <si>
    <t>1100130291143-4</t>
  </si>
  <si>
    <t>RENUNCIA - MARIA SUGEY MORENO AGUIRRE
RENUNCIA - PAULA ANDREA LEMUS RISCANEVO
RENUNCIA - INGRID PAOLA BARACALDO GIL
RENUNCIA - PAULA DANIELA MORENO GIRALDO
RENUNCIA - ESMERALDA MARIA CALDERON RIVAS
RENUNCIA - ANGIE GERALDINE PIRAJAN ECHEVERRI</t>
  </si>
  <si>
    <t>11/03/2020
11/03/2018
11/03/2021
11/03/2022
13/03/2023
06/07/2024</t>
  </si>
  <si>
    <t>ANOLAIMA</t>
  </si>
  <si>
    <t>DORIS ADRIANA ARIAS GIRALDO</t>
  </si>
  <si>
    <t>CALLE 19 # 19-24</t>
  </si>
  <si>
    <t>adrianaarias.1998@gmail.com</t>
  </si>
  <si>
    <t>1100130291143-5</t>
  </si>
  <si>
    <t>RENUNCIA - ANDREA LILIANA RICAURTE AYALA
RENUNCIA - FERNANDO TORRES RUBIANO
RENUNCIA - MARIANA ALEJANDRA GUERRERO RUBIO
RENUNCIA - ADRIANA PATRICIA MENDOZA BARON
RENUNCIA - DIANA MILENA RODRIGUEZ NOPAN
RENUNCIA - CINDY CAROLINA CALDERON CASTIBLANCO</t>
  </si>
  <si>
    <t>17/03/2020
11/03/2018
03/05/2021
03/05/2022
09/05/2023
09/05/2024</t>
  </si>
  <si>
    <t>GRANADA - ANTIOQUIA</t>
  </si>
  <si>
    <t>MARTHA LILIANA ASELAS ORDOÑEZ</t>
  </si>
  <si>
    <t>CALLE 63 BIS #70-86</t>
  </si>
  <si>
    <t>saravale1988@hotmail.com</t>
  </si>
  <si>
    <t>1100130291143-6</t>
  </si>
  <si>
    <t>RENUNCIA - TATIANA ANDREA GUARIN OSSA
RENUNCIA - LUISA FERNANDA TORRES SANTANA
RENUNCIA - LAURA MILENA POVEDA MENDIETA
RENUNCIA - SANDRA MILENA MACANA PEREZ
RENUNCIA - NELCY ESMERALDA OYOLA DEVIA
RENUNCIA - DIEGO ALEJANDRO SALGADO CERON
RENUNCIA - LEIDY DAYANA EDANO TIMOTE</t>
  </si>
  <si>
    <t>08/11/2018
12/11/2019
12/11/2019
13/12/2021
02/01/2023
02/01/2024
02/01/2025</t>
  </si>
  <si>
    <t>PAULA ANDREA REYES NIÑO</t>
  </si>
  <si>
    <t>CARRERA 9 ESTE #100B-20</t>
  </si>
  <si>
    <t>paulis-152011@hotmail.com</t>
  </si>
  <si>
    <t>1100130291323-1</t>
  </si>
  <si>
    <t>RENUNCIA - KAREN MARGARITA ALVAREZ ARIZA
RENUNCIA - WENDY YICETH VARGAS MORENO
RENUNCIA - ANGIE PAOLA ROMERO PLATA
RENUNCIA - ILEANA MARGARITA FERRIGNO GERARDINO
RENUNCIA - DIANA CAROLINA JIMENEZ RODRIGUEZ
RENUNCIA - MILENA JACKELINE GOMEZ
RENUNCIA - GINNA PAOLA RODRIGUEZ NEIRA</t>
  </si>
  <si>
    <t>30/11/2018
02/12/2019
01/12/2020
01/12/2021
01/12/2022
01/12/2023
03/12/2024</t>
  </si>
  <si>
    <t>28/102024</t>
  </si>
  <si>
    <t>PROFESIONAL SERVICIO SOCIAL OBLIGATORIO - MEDICO</t>
  </si>
  <si>
    <t>SERGIO ANDRES DIAZ HERRERA</t>
  </si>
  <si>
    <t>CARRERA 21 # 127D-63</t>
  </si>
  <si>
    <t>sergiodherrera1@gmail.com</t>
  </si>
  <si>
    <t>1100130291031-1</t>
  </si>
  <si>
    <t>RENUNCIA - JESSICA TATIANA CRISTANCHO TIBADUIZA
RENUNCIA - JUAN MANUEL SALGADO MORA
RENUNCIA - DIANA MARCELA VARGAS OLAYA
RENUNCIA - MARCELA ESTRADA HURTADO
RENUNCIA - SEBASTIAN APARICIO PANTOJA
RENUNCIA - ALANNA CAROLINA SILVA ROBERTSON</t>
  </si>
  <si>
    <t>12/02/2019
12/02/2020
30/06/2021
18/07/2022
20/07/2023
31/07/2024</t>
  </si>
  <si>
    <t>LUISA ALEJANDRA OSPINA ARIAS</t>
  </si>
  <si>
    <t>PROFESIONAL SERVICIO SOCIAL OBLIGATORIO - ODONTOLOGO</t>
  </si>
  <si>
    <t>CALLE 160 #64-11 TORRE 2 APTO 202</t>
  </si>
  <si>
    <t>nicolu1703@hotmail.com</t>
  </si>
  <si>
    <t>1100130291102-1</t>
  </si>
  <si>
    <t>RENUNCIA - MADELYN YESENIA PEREZ CORDOBA
RENUNCIA - CAMILA ANDREA CALDERON VELEZ
RENUNCIA - JENNY CAROLINA OLIVARES VARGAS
RENUNCIA - LINA MARIA HURTADO SOLOZANO
RENUNCIA - JUAN SEBASTIAN GERENAS GONZALEZ
RENUNCIA - MARIA PAULA REYES CASAS</t>
  </si>
  <si>
    <t>01/04/2018
02/04/2020
17/05/2021
17/05/2022
22/05/2023
22/05/2024</t>
  </si>
  <si>
    <t>GUAMO</t>
  </si>
  <si>
    <t>JEAN PIERE SALAZAR NAVARRETE</t>
  </si>
  <si>
    <t>CALLE 65B #88-72</t>
  </si>
  <si>
    <t>jjeanpieress@hotmail.com</t>
  </si>
  <si>
    <t>1100130291041-3</t>
  </si>
  <si>
    <t>RENUNCIA - ALEJANDRA MARIA ALARCON CLAVIJO
RENUNCIA - ERICK KUMAR BAUTISTA GOMEZ
RENUNCIA - ADRIANA CAROLINA AVILA ALBORNETT
RENUNCIA - SDANYIR DEL CARMEN PIÑA GUERE 
RENUNCIA - ANGIE CATHERINE ROJAS BARRAGAN
RENUNCIA - ALFREDO MEJIA CARDOZO
RENUNCIA - DAVID STEVEN SUAREZ AREVALO</t>
  </si>
  <si>
    <t>22/08/2018
22/08/2019
01/09/2020
01/09/2021
06/02/2023
06/02/2024
11/02/2025</t>
  </si>
  <si>
    <t>1100130291051-3</t>
  </si>
  <si>
    <t>RENUNCIA - MONICA KATERINE MIRA AVENDAÑO
RENUNCIA - KAREN MARGARITA ALVAREZ ARIZA</t>
  </si>
  <si>
    <t>22/08/2018
22/08/2019</t>
  </si>
  <si>
    <t>ANLLY LORENA BOSCAN MARQUEZ</t>
  </si>
  <si>
    <t>CALLE 166 #55A-70</t>
  </si>
  <si>
    <t>anllyb74@gmail.com</t>
  </si>
  <si>
    <t>1100130291031-6</t>
  </si>
  <si>
    <t>RENUNCIA - VALENTINA LONDOÑO ZULUAGA
RENUNCIA - MARLLY GISELLE ORTIZ RODRIGUEZ
RENUNCIA - DANNY ALEJANDRO SANCHEZ TAUTIVA
RENUNCIA - ANDRES FELIPE ROJAS TORRES
RENUNCIA - GABRIEL EDUARDO SIERRA PAYARES
RENUNCIA - ANA DANIELA FERNANDEZ PAEZ
RENUNCIA - DAVID LEONARDO ALEJO AMAYA</t>
  </si>
  <si>
    <t>31/10/2018
12/11/2019
12/11/2020
13/04/2021
23/05/2022
23/05/2023
23/05/2024</t>
  </si>
  <si>
    <t>VALENTINA GRACIANO CLAROS</t>
  </si>
  <si>
    <t>CALLE 87 #89A-54</t>
  </si>
  <si>
    <t>valentinagracianoclaros@gmail.com</t>
  </si>
  <si>
    <t>1100130291041-1</t>
  </si>
  <si>
    <t>RENUNCIA - MARIA CAMILA CORTES ROJAS
RENUNCIA - ANDRES FELIPE JIMENEZ LEON
RENUNCIA - ANDREA CRISTINA CONSTANTE GUERRERO
RENUNCIA - LAURA DAHYANA OLAYA SANCHEZ
RENUNCIA - OSCAR EDUARDO CUERVO PEDRAZA</t>
  </si>
  <si>
    <t>18/06/2018
18/06/2020
03/02/2023
05/02/2024
05/02/2025</t>
  </si>
  <si>
    <t>VALENTINA ESCALONA BECERRA</t>
  </si>
  <si>
    <t>CALLE 119 #11B-68</t>
  </si>
  <si>
    <t>vale.escalonab@gmail.com</t>
  </si>
  <si>
    <t>1100130291031-3</t>
  </si>
  <si>
    <t>RENUNCIA - JOHNATTAN ENRIQUEZ PINEDA
RENUNCIA - GERALDINE ARGUELLO CASTILLO
RENUNCIA - LAURA DANIELA DULCEY PACHECO
RENUNCIA - JORGE ANDRES RENGIFO HIPUS
RENUNCIA - ESPERANZA MANCIPE SILVA
RENUNCIA - LUZ AMPARO SANCHEZ ALVAREZ
RENUNCIA - LAURA CRISTINA CARDENAS ESTUPIÑAN</t>
  </si>
  <si>
    <t>07/02/2018
07/02/2020
09/02/2021
09/02/2022
09/02/2023 
09/02/2024
11/02/2025</t>
  </si>
  <si>
    <t>1100130291051-1</t>
  </si>
  <si>
    <t>RENUNCIA - JOHANA MARCELA GUANEME RODRIGUEZ
RENUNCIA - MARIA CAMILA LANDINEZ CASTAÑEDA</t>
  </si>
  <si>
    <t>01/01/2020
31/01/2018</t>
  </si>
  <si>
    <t>DIANA ESTEFANIA OCAMPO ZEA</t>
  </si>
  <si>
    <t>CALLE 23C # 70-50 INT 40 APTO 304</t>
  </si>
  <si>
    <t>Ocampozeadiana@gmail.com</t>
  </si>
  <si>
    <t>1100130291042-1</t>
  </si>
  <si>
    <t>RENUNCIA - YAZMIN ANDREA BELLO ROMANO
RENUNCIA - BLANCA ALEJANDRA ALVIS MONTILLO
RENUNCIA - JESSICA JOHANA CASAS CASTRO
RENUNCIA - CAROL TATIAN LOPEZ GALINDO
RENUNCIA - ANDREA MARCELA BOLAÑOS BOLAÑOS
RENUNCIA - KAREN GISSETH BARBOSA VALENCIA
RENUNCIA - YULY LISBETH CASTELLANOS TARAZONA</t>
  </si>
  <si>
    <t>22/06/2018
24/06/2019
01/07/2020
20/07/2021
20/07/2022
20/07/2023
31/07/2024</t>
  </si>
  <si>
    <t>LA DORADA</t>
  </si>
  <si>
    <t>JOHANNA CAROLINA BELTRAN RIOS</t>
  </si>
  <si>
    <t>CARRERA 103A #131A-12</t>
  </si>
  <si>
    <t>johabeltranrio@gmail.com</t>
  </si>
  <si>
    <t>1100130291031-4</t>
  </si>
  <si>
    <t>RENUNCIA - ANDREA JULIETH MANRIQUE CORTES
RENUNCIA - YUDI NATHALY BLANCO CEPEDA
RENUNCIA - MARIA CAMILA AGUILAR ACEVEDO
RENUNCIA - VALENTINA QUEVEDO ROBAYO
RENUNCIA - YURY LIZBETH GALVIS ESCOBAR
RENUNCIA - GABRIELA GARCIA ZARATE</t>
  </si>
  <si>
    <t>01/04/2019
11/04/2020
29/10/2021
28/02/2023
29/02/2024
03/03/2025</t>
  </si>
  <si>
    <t>LAURA VALENTINA OCHOA GUIZA</t>
  </si>
  <si>
    <t>CALLE 128 BIS #93A-39</t>
  </si>
  <si>
    <t>lawrapeque@gmail.com</t>
  </si>
  <si>
    <t>1100130291041-2</t>
  </si>
  <si>
    <t>RENUNCIA - LAURA SMITH GARCIA PORRAS
RENUNCIA - MARIA CAMILA CHARRY BORRERO
RENUNCIA - LESLY DANIELA VERA RODRIGUEZ
RENUNCIA - ANA MARIA SANDOVAL RODRIGUEZ
RENUNCIA - LOREN GISSELLA CAHUANA PAEZ
RENUNCIA - DAVID FELIPE CALDERON MUÑOZ
RENUNCIA - JORGE DAVID MERCHAN PAIPA</t>
  </si>
  <si>
    <t>24/05/2018
04/06/2019
04/06/2020
04/06/2021
04/06/2022
12/06/2023
12/06/2024</t>
  </si>
  <si>
    <t>KEVIN BRAYAN NICOLAS HAMON GARZON</t>
  </si>
  <si>
    <t>CARRERA 88 # 75B-77</t>
  </si>
  <si>
    <t>1100130291031-5</t>
  </si>
  <si>
    <t>RENUNCIA - RAUL EDUARDO GALVIS ARENAS
RENUNCIA - YOLANDA ARIZA CUBILLOS
RENUNCIA - ESTEFANIA VALLEJO CARRILLO
RENUNCIA - REBECCA YAMILETT JARA LOBO
RENUNCIA - GINIBETH MANUELA MARIN FERNANDEZ
RENUNCIA - PAULA ANDREA VALLEJO ROJAS</t>
  </si>
  <si>
    <t>31/03/2020
22/06/2018
14/04/2021
14/04/2022
16/04/2023
17/04/2024</t>
  </si>
  <si>
    <t>MARIANA RODRIGUEZ CARDONA</t>
  </si>
  <si>
    <t>CALLE 152A #46-15 APTO 224</t>
  </si>
  <si>
    <t>mariana00081@gmail.com</t>
  </si>
  <si>
    <t>1100130291141-1</t>
  </si>
  <si>
    <t>RENUNCIA - MARIA FERNANDA LADINO SIERRA
RENUNCIA - ANDREA ESMERALDA VARGAS QUEVEDO
RENUNCIA - ELIZABETH CAROLINA MACHILLANDA ROJAS
RENUNCIA - MARIA LUISA PEREZ PIÑA
RENUNCIA - KEYNER ELIUD CELIS CANELON
RENUNCIA - VALERIA ORFILIA GONZALEZ FRANCO
RENUNCIA - MARIA PAULA GOMEZ SEPULVEDA</t>
  </si>
  <si>
    <t>07/11/2018
14/11/2019
01/03/2022
01/03/2023
01/03/2024
03/03/2024</t>
  </si>
  <si>
    <t>CHIQUINQUIRA</t>
  </si>
  <si>
    <t>MARIA ALEJANDRA RUBIO TRIANA</t>
  </si>
  <si>
    <t>CALLE 150 A # 100-25</t>
  </si>
  <si>
    <t>aleja.triana3008@gmail.com</t>
  </si>
  <si>
    <t>1100130291141-3</t>
  </si>
  <si>
    <t>RENUNCIA - JHONATAN ANDRES RODRIGUEZ TORRES
RENUNCIA - FELIPE ALBERTO CHAMORRO HERRERA
RENUNCIA - DANIEL SARMIENTO ACEVEDO
RENUNCIA - AISKEL KARINA OSORIO LEIVA
RENUNCIA - KAROLIN DANIELA CONEJO BARBOSA
RENUNCIA - DANIEL ANDRES ALEGRIA CUELLAR (INCAPACIDAD)</t>
  </si>
  <si>
    <t>07/11/2018
13/11/2019
18/08/2020
16/08/2022
16/08/2023
10/09/2024</t>
  </si>
  <si>
    <t>SARAH DEL VASTO CORNEJO</t>
  </si>
  <si>
    <t>SKANDIA</t>
  </si>
  <si>
    <t>OLDMUTUAL</t>
  </si>
  <si>
    <t>CALLE 85A #21-62</t>
  </si>
  <si>
    <t>sarah.delv99@gmail.com</t>
  </si>
  <si>
    <t>1100130291141-4</t>
  </si>
  <si>
    <t>RENUNCIA - MARIA ALEJANDRA ARIAS CASTRILLON
RENUNCIA - BAIRON YESID BERNAL PAEZ
RENUNCIA - LINA PAOLA CASTRO CASTILLO
RENUNCIA - YESID FELIPE GONZALEZ GARCIA
RENUNCIA - DANIELA TORRES ORTIZ
RENUNCIA - CAMILO ANDRES RODRIGUEZ GAITAN
RENUNCIA - DANA MARCELA RINCON CONTRERAS</t>
  </si>
  <si>
    <t>31/07/2018
08/08/2019
01/10/2020
30/09/2021
04/10/2022
03/10/2023
03/10/2024</t>
  </si>
  <si>
    <t>ANDREA CAROLINA MEZA CARDALES</t>
  </si>
  <si>
    <t>TRANSVERSAL 106 #78D-17 GARCES NAVAS</t>
  </si>
  <si>
    <t>andreacmezac@gmail.com</t>
  </si>
  <si>
    <t>1100130291141-5</t>
  </si>
  <si>
    <t>RENUNCIA - ANGELICA MARIA SANABRIA JIMENEZ
RENUNCIA - NATALY HERRERA LEAÑO
RENUNCIA - JUAN SEBASTIAN ALVARADO OREJARENA
RENUNCIA - MARIA FERNANDA RIVERA HUERTAS
RENUNCIA - JEIVIS MARIA SACRISTAN MOLINA
RENUNCIA - DANIELA ALONSO GARCIA
RENUNCIA - SANTIAGO VELANDIA ONZAGA</t>
  </si>
  <si>
    <t>15/08/2018
07/11/2019
07/11/2020
09/11/2021
06/01/2022
09/11/2022
03/01/2024
03/01/2025</t>
  </si>
  <si>
    <t>NATALIA ALEXANDRA DELGADO QUIROZ</t>
  </si>
  <si>
    <t>CARRERA 53C # 134-29</t>
  </si>
  <si>
    <t>nataliadq16@gmail.com</t>
  </si>
  <si>
    <t>1100130291141-6</t>
  </si>
  <si>
    <t>RENUNCIA - MARIA CAMILA CASTAÑEDA ERAZO
RENUNCIA - LINA PAOLA MONROY CAMARGO
RENUNCIA - MARTHA DEL CARMEN MARQUEZ MIRANDA
RENUNCIA - MARIA CAMILA SANTANA ALBA
RENUNCIA - MARIA CAMILA ESTEVEZ ARCOS
RENUNCIA - JERSON LEANDRO TORRES LOPEZ</t>
  </si>
  <si>
    <t>01/01/2020
08/11/2018
03/05/2021
13/07/2022
20/07/2023
31/07/2024</t>
  </si>
  <si>
    <t>ANA GABRIELA AYALA VELANDIA</t>
  </si>
  <si>
    <t>CARRERA 14B # 148-15</t>
  </si>
  <si>
    <t>anagabriela352@gmail.com</t>
  </si>
  <si>
    <t>1100130291321-1</t>
  </si>
  <si>
    <t>RENUNCIA - MARIA ALEJANDRA BELTRAN SERRATO
RENUNCIA - VICKY JOHANNA OBANDO BUSTOS
RENUNCIA - GLORIA CATALINA ACEVEDO GUTIERREZ
RENUNCIA - LAURYNELL CARREÑO FERRER
RENUNCIA - VALERIA CATALINA QUEVEDO GRANADOS
RENUNCIA - MARIANA ACOSTA CHIQUILLO
RENUNCIA - GERMAN ARTURO AREVALO TOVAR</t>
  </si>
  <si>
    <t>10/09/2018
10/09/2019
15/09/2020
15/09/2021
16/09/2022
15/09/2023
18/09/2024</t>
  </si>
  <si>
    <t>TECNICO AREA SALUD</t>
  </si>
  <si>
    <t>%</t>
  </si>
  <si>
    <t>TOTAL</t>
  </si>
  <si>
    <t>PROVISTOS</t>
  </si>
  <si>
    <t>DENOMINACION DEL EMPLEO</t>
  </si>
  <si>
    <t>GRADO</t>
  </si>
  <si>
    <t>ASIGNACION BASICA MENSUAL</t>
  </si>
  <si>
    <t>GASTOS DE REPRESENTACION</t>
  </si>
  <si>
    <t>VALIDACION HOJAS DE VIDA</t>
  </si>
  <si>
    <t>META</t>
  </si>
  <si>
    <t>70%</t>
  </si>
  <si>
    <t>TOTAL META</t>
  </si>
  <si>
    <t>VALIDADAS A NOVIEMBRE</t>
  </si>
  <si>
    <t>AVANCE</t>
  </si>
  <si>
    <t>ACTUALIZACION HOJAS DE VIDA</t>
  </si>
  <si>
    <t>100%</t>
  </si>
  <si>
    <t>ACTUALIZADAS A NOVIEMBRE</t>
  </si>
  <si>
    <t xml:space="preserve">MARZO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</si>
</sst>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_€_-;\-* #,##0.00\ _€_-;_-* &quot;-&quot;??\ _€_-;_-@_-"/>
    <numFmt numFmtId="167" formatCode="0.0000%"/>
    <numFmt numFmtId="168" formatCode="#,##0_ ;[Red]\-#,##0\ "/>
    <numFmt numFmtId="169" formatCode="_-* #,##0\ _€_-;\-* #,##0\ _€_-;_-* &quot;-&quot;??\ _€_-;_-@_-"/>
    <numFmt numFmtId="170" formatCode="dd/mm/yyyy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4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9" fontId="5" fillId="0" borderId="0" xfId="12" applyFont="1" applyAlignment="1">
      <alignment vertical="center"/>
    </xf>
    <xf numFmtId="9" fontId="6" fillId="14" borderId="1" xfId="12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vertical="center"/>
    </xf>
    <xf numFmtId="3" fontId="6" fillId="10" borderId="1" xfId="0" applyNumberFormat="1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horizontal="center" vertical="center" wrapText="1"/>
    </xf>
    <xf numFmtId="14" fontId="8" fillId="15" borderId="1" xfId="0" applyNumberFormat="1" applyFont="1" applyFill="1" applyBorder="1" applyAlignment="1">
      <alignment horizontal="center" vertical="center" wrapText="1"/>
    </xf>
    <xf numFmtId="164" fontId="9" fillId="0" borderId="0" xfId="5" applyFont="1" applyFill="1" applyBorder="1" applyAlignment="1" applyProtection="1">
      <alignment horizontal="left" vertical="center"/>
      <protection locked="0"/>
    </xf>
    <xf numFmtId="3" fontId="10" fillId="0" borderId="0" xfId="5" applyNumberFormat="1" applyFont="1" applyFill="1" applyBorder="1" applyAlignment="1" applyProtection="1">
      <alignment horizontal="center" vertical="center"/>
      <protection locked="0"/>
    </xf>
    <xf numFmtId="164" fontId="10" fillId="0" borderId="0" xfId="5" applyFont="1" applyFill="1" applyBorder="1" applyAlignment="1" applyProtection="1">
      <alignment vertical="center"/>
      <protection locked="0"/>
    </xf>
    <xf numFmtId="164" fontId="10" fillId="0" borderId="0" xfId="5" applyFont="1" applyFill="1" applyBorder="1" applyAlignment="1" applyProtection="1">
      <alignment horizontal="center" vertical="center"/>
      <protection locked="0"/>
    </xf>
    <xf numFmtId="0" fontId="9" fillId="0" borderId="0" xfId="5" applyNumberFormat="1" applyFont="1" applyFill="1" applyBorder="1" applyAlignment="1" applyProtection="1">
      <alignment horizontal="center" vertical="center"/>
      <protection locked="0"/>
    </xf>
    <xf numFmtId="9" fontId="5" fillId="0" borderId="1" xfId="12" applyFont="1" applyFill="1" applyBorder="1" applyAlignment="1">
      <alignment vertical="center"/>
    </xf>
    <xf numFmtId="10" fontId="5" fillId="0" borderId="1" xfId="12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0" fontId="10" fillId="0" borderId="0" xfId="12" applyNumberFormat="1" applyFont="1" applyFill="1" applyBorder="1" applyAlignment="1" applyProtection="1">
      <alignment horizontal="center" vertical="center"/>
      <protection locked="0"/>
    </xf>
    <xf numFmtId="10" fontId="5" fillId="0" borderId="0" xfId="12" applyNumberFormat="1" applyFont="1" applyAlignment="1">
      <alignment vertical="center"/>
    </xf>
    <xf numFmtId="167" fontId="5" fillId="0" borderId="0" xfId="12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1" xfId="1" applyFill="1" applyBorder="1" applyAlignment="1">
      <alignment vertical="center"/>
    </xf>
    <xf numFmtId="0" fontId="0" fillId="0" borderId="0" xfId="0" applyAlignment="1">
      <alignment horizontal="center" vertical="center"/>
    </xf>
    <xf numFmtId="3" fontId="10" fillId="0" borderId="0" xfId="12" applyNumberFormat="1" applyFont="1" applyFill="1" applyBorder="1" applyAlignment="1" applyProtection="1">
      <alignment horizontal="center" vertical="center"/>
      <protection locked="0"/>
    </xf>
    <xf numFmtId="0" fontId="8" fillId="7" borderId="0" xfId="0" applyFont="1" applyFill="1" applyAlignment="1">
      <alignment horizontal="center" vertical="center" wrapText="1"/>
    </xf>
    <xf numFmtId="169" fontId="5" fillId="0" borderId="0" xfId="2" applyNumberFormat="1" applyFont="1" applyAlignment="1">
      <alignment vertical="center"/>
    </xf>
    <xf numFmtId="0" fontId="5" fillId="17" borderId="0" xfId="0" applyFont="1" applyFill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5" xfId="0" applyFont="1" applyBorder="1" applyAlignment="1">
      <alignment vertical="center" wrapText="1"/>
    </xf>
    <xf numFmtId="0" fontId="6" fillId="18" borderId="5" xfId="0" applyFont="1" applyFill="1" applyBorder="1" applyAlignment="1">
      <alignment vertical="center"/>
    </xf>
    <xf numFmtId="3" fontId="5" fillId="0" borderId="5" xfId="0" applyNumberFormat="1" applyFont="1" applyBorder="1" applyAlignment="1">
      <alignment vertical="center" wrapText="1"/>
    </xf>
    <xf numFmtId="9" fontId="6" fillId="0" borderId="5" xfId="0" applyNumberFormat="1" applyFont="1" applyBorder="1" applyAlignment="1">
      <alignment horizontal="center" vertical="center"/>
    </xf>
    <xf numFmtId="0" fontId="6" fillId="18" borderId="5" xfId="0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vertical="center" wrapText="1"/>
    </xf>
    <xf numFmtId="0" fontId="8" fillId="16" borderId="1" xfId="0" applyFont="1" applyFill="1" applyBorder="1" applyAlignment="1">
      <alignment horizontal="center" vertical="center" wrapText="1"/>
    </xf>
    <xf numFmtId="0" fontId="8" fillId="19" borderId="1" xfId="0" applyFont="1" applyFill="1" applyBorder="1" applyAlignment="1">
      <alignment horizontal="center" vertical="center" wrapText="1"/>
    </xf>
    <xf numFmtId="0" fontId="8" fillId="20" borderId="1" xfId="0" applyFont="1" applyFill="1" applyBorder="1" applyAlignment="1">
      <alignment horizontal="center" vertical="center" wrapText="1"/>
    </xf>
    <xf numFmtId="170" fontId="5" fillId="0" borderId="1" xfId="0" applyNumberFormat="1" applyFont="1" applyBorder="1" applyAlignment="1">
      <alignment horizontal="center" vertical="center"/>
    </xf>
    <xf numFmtId="0" fontId="8" fillId="21" borderId="5" xfId="0" applyFont="1" applyFill="1" applyBorder="1" applyAlignment="1">
      <alignment vertical="center"/>
    </xf>
    <xf numFmtId="0" fontId="11" fillId="0" borderId="0" xfId="0" applyFont="1"/>
    <xf numFmtId="9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0" fontId="3" fillId="0" borderId="0" xfId="12" applyNumberFormat="1" applyFont="1" applyAlignment="1">
      <alignment horizontal="center" vertical="center"/>
    </xf>
    <xf numFmtId="1" fontId="0" fillId="0" borderId="0" xfId="0" applyNumberFormat="1"/>
    <xf numFmtId="0" fontId="8" fillId="21" borderId="1" xfId="0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vertical="center"/>
    </xf>
    <xf numFmtId="0" fontId="8" fillId="22" borderId="1" xfId="0" applyFont="1" applyFill="1" applyBorder="1" applyAlignment="1">
      <alignment horizontal="center" vertical="center" wrapText="1"/>
    </xf>
    <xf numFmtId="14" fontId="8" fillId="2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0" fontId="5" fillId="14" borderId="1" xfId="0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0" fontId="8" fillId="15" borderId="2" xfId="0" applyFont="1" applyFill="1" applyBorder="1" applyAlignment="1">
      <alignment horizontal="center" vertical="center"/>
    </xf>
    <xf numFmtId="0" fontId="8" fillId="23" borderId="3" xfId="0" applyFont="1" applyFill="1" applyBorder="1" applyAlignment="1">
      <alignment horizontal="center" vertical="center"/>
    </xf>
    <xf numFmtId="0" fontId="8" fillId="23" borderId="4" xfId="0" applyFont="1" applyFill="1" applyBorder="1" applyAlignment="1">
      <alignment horizontal="center" vertical="center"/>
    </xf>
  </cellXfs>
  <cellStyles count="13">
    <cellStyle name="Hipervínculo" xfId="1" builtinId="8"/>
    <cellStyle name="Millares" xfId="2" builtinId="3"/>
    <cellStyle name="Millares 2" xfId="3"/>
    <cellStyle name="Millares 3" xfId="4"/>
    <cellStyle name="Moneda 2" xfId="5"/>
    <cellStyle name="Moneda 3" xfId="6"/>
    <cellStyle name="Normal" xfId="0" builtinId="0"/>
    <cellStyle name="Normal 2" xfId="7"/>
    <cellStyle name="Normal 2 2" xfId="8"/>
    <cellStyle name="Normal 3" xfId="9"/>
    <cellStyle name="Normal 4" xfId="10"/>
    <cellStyle name="Normal 5" xfId="11"/>
    <cellStyle name="Porcentaje" xfId="12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0</xdr:row>
      <xdr:rowOff>47625</xdr:rowOff>
    </xdr:from>
    <xdr:to>
      <xdr:col>3</xdr:col>
      <xdr:colOff>133350</xdr:colOff>
      <xdr:row>2</xdr:row>
      <xdr:rowOff>95250</xdr:rowOff>
    </xdr:to>
    <xdr:pic>
      <xdr:nvPicPr>
        <xdr:cNvPr id="4355266" name="Imagen 1">
          <a:extLst>
            <a:ext uri="{FF2B5EF4-FFF2-40B4-BE49-F238E27FC236}">
              <a16:creationId xmlns:a16="http://schemas.microsoft.com/office/drawing/2014/main" id="{2617245D-3BDA-2C35-9A0C-9FA53D42C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7625"/>
          <a:ext cx="17907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B3:C6" totalsRowShown="0">
  <autoFilter ref="B3:C6"/>
  <tableColumns count="2">
    <tableColumn id="1" name="META"/>
    <tableColumn id="2" name="70%" dataDxfId="7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B10:C13" totalsRowShown="0">
  <autoFilter ref="B10:C13"/>
  <tableColumns count="2">
    <tableColumn id="1" name="META"/>
    <tableColumn id="2" name="100%" dataDxfId="6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ariana00081@gmail.com" TargetMode="External"/><Relationship Id="rId3" Type="http://schemas.openxmlformats.org/officeDocument/2006/relationships/hyperlink" Target="mailto:jjeanpieress@hotmail.com" TargetMode="External"/><Relationship Id="rId7" Type="http://schemas.openxmlformats.org/officeDocument/2006/relationships/hyperlink" Target="mailto:danisweet14@hotmail.com" TargetMode="External"/><Relationship Id="rId2" Type="http://schemas.openxmlformats.org/officeDocument/2006/relationships/hyperlink" Target="mailto:vale.escalonab@gmail.com" TargetMode="External"/><Relationship Id="rId1" Type="http://schemas.openxmlformats.org/officeDocument/2006/relationships/hyperlink" Target="mailto:laurapeque@gmail.com" TargetMode="External"/><Relationship Id="rId6" Type="http://schemas.openxmlformats.org/officeDocument/2006/relationships/hyperlink" Target="mailto:johabeltranrio@gmail.com" TargetMode="External"/><Relationship Id="rId5" Type="http://schemas.openxmlformats.org/officeDocument/2006/relationships/hyperlink" Target="mailto:ka98072852770@hotmail.com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mailto:valentinagracianoclaros@gmail.com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3" tint="-0.499984740745262"/>
  </sheetPr>
  <dimension ref="A1:CL47"/>
  <sheetViews>
    <sheetView showGridLines="0" tabSelected="1" zoomScaleNormal="100" workbookViewId="0">
      <pane ySplit="5" topLeftCell="A6" activePane="bottomLeft" state="frozen"/>
      <selection pane="bottomLeft" activeCell="A6" sqref="A6"/>
    </sheetView>
  </sheetViews>
  <sheetFormatPr baseColWidth="10" defaultColWidth="11.453125" defaultRowHeight="13" x14ac:dyDescent="0.35"/>
  <cols>
    <col min="1" max="1" width="7.453125" style="14" customWidth="1"/>
    <col min="2" max="2" width="12.1796875" style="2" customWidth="1"/>
    <col min="3" max="3" width="11.81640625" style="1" customWidth="1"/>
    <col min="4" max="4" width="14.7265625" style="2" customWidth="1"/>
    <col min="5" max="5" width="39.7265625" style="2" bestFit="1" customWidth="1"/>
    <col min="6" max="6" width="13.26953125" style="2" customWidth="1"/>
    <col min="7" max="7" width="22.7265625" style="2" customWidth="1"/>
    <col min="8" max="8" width="11.453125" style="1" customWidth="1"/>
    <col min="9" max="9" width="41.1796875" style="2" customWidth="1"/>
    <col min="10" max="11" width="11.453125" style="1" customWidth="1"/>
    <col min="12" max="12" width="14.7265625" style="3" customWidth="1"/>
    <col min="13" max="14" width="11.453125" style="1" customWidth="1"/>
    <col min="15" max="15" width="11.453125" style="3" customWidth="1"/>
    <col min="16" max="16" width="11.453125" style="1" customWidth="1"/>
    <col min="17" max="18" width="12.7265625" style="3" customWidth="1"/>
    <col min="19" max="19" width="38.453125" style="4" customWidth="1"/>
    <col min="20" max="20" width="24.81640625" style="4" customWidth="1"/>
    <col min="21" max="21" width="16.54296875" style="4" customWidth="1"/>
    <col min="22" max="22" width="16.453125" style="4" customWidth="1"/>
    <col min="23" max="23" width="12.54296875" style="2" customWidth="1"/>
    <col min="24" max="24" width="11.453125" style="31" customWidth="1"/>
    <col min="25" max="25" width="11.453125" style="33" customWidth="1"/>
    <col min="26" max="26" width="11.453125" style="31" customWidth="1"/>
    <col min="27" max="27" width="11.453125" style="33" customWidth="1"/>
    <col min="28" max="28" width="11.453125" style="31" customWidth="1"/>
    <col min="29" max="31" width="11.453125" style="33" customWidth="1"/>
    <col min="32" max="32" width="11.453125" style="2" customWidth="1"/>
    <col min="33" max="34" width="11.453125" style="33" customWidth="1"/>
    <col min="35" max="35" width="11.453125" style="31" customWidth="1"/>
    <col min="36" max="36" width="11.453125" style="33" customWidth="1"/>
    <col min="37" max="38" width="23.1796875" style="4" customWidth="1"/>
    <col min="39" max="39" width="27.26953125" style="4" customWidth="1"/>
    <col min="40" max="40" width="23.1796875" style="4" customWidth="1"/>
    <col min="41" max="45" width="18" style="2" customWidth="1"/>
    <col min="46" max="46" width="12.7265625" style="2" customWidth="1"/>
    <col min="47" max="47" width="12.7265625" style="1" customWidth="1"/>
    <col min="48" max="48" width="12.7265625" style="2" customWidth="1"/>
    <col min="49" max="49" width="13.7265625" style="2" customWidth="1"/>
    <col min="50" max="50" width="9.26953125" style="1" customWidth="1"/>
    <col min="51" max="51" width="11.453125" style="2" customWidth="1"/>
    <col min="52" max="52" width="13" style="2" customWidth="1"/>
    <col min="53" max="53" width="34.26953125" style="2" customWidth="1"/>
    <col min="54" max="54" width="26.26953125" style="2" customWidth="1"/>
    <col min="55" max="55" width="22.54296875" style="2" customWidth="1"/>
    <col min="56" max="56" width="22.54296875" style="29" customWidth="1"/>
    <col min="57" max="57" width="15.453125" style="29" customWidth="1"/>
    <col min="58" max="58" width="15.54296875" style="2" customWidth="1"/>
    <col min="59" max="59" width="44.54296875" style="2" customWidth="1"/>
    <col min="60" max="60" width="11.453125" style="5" customWidth="1"/>
    <col min="61" max="61" width="18.1796875" style="2" customWidth="1"/>
    <col min="62" max="63" width="15.453125" style="2" customWidth="1"/>
    <col min="64" max="64" width="13.7265625" style="2" customWidth="1"/>
    <col min="65" max="66" width="11.453125" style="2" customWidth="1"/>
    <col min="67" max="67" width="19.1796875" style="2" customWidth="1"/>
    <col min="68" max="68" width="19.1796875" style="2" hidden="1" customWidth="1"/>
    <col min="69" max="71" width="15.7265625" style="2" customWidth="1"/>
    <col min="72" max="72" width="15.7265625" style="5" customWidth="1"/>
    <col min="73" max="73" width="15.7265625" style="2" customWidth="1"/>
    <col min="74" max="75" width="11.1796875" style="2" customWidth="1"/>
    <col min="76" max="76" width="17.26953125" style="2" customWidth="1"/>
    <col min="77" max="77" width="19" style="2" customWidth="1"/>
    <col min="78" max="83" width="11.1796875" style="2" customWidth="1"/>
    <col min="84" max="87" width="11.453125" style="2"/>
    <col min="88" max="90" width="11.453125" style="1"/>
    <col min="91" max="16384" width="11.453125" style="2"/>
  </cols>
  <sheetData>
    <row r="1" spans="1:90" ht="18" customHeight="1" x14ac:dyDescent="0.35">
      <c r="E1" s="37" t="s">
        <v>0</v>
      </c>
      <c r="F1" s="38"/>
      <c r="G1" s="38"/>
      <c r="H1" s="39"/>
      <c r="I1" s="40"/>
      <c r="J1" s="39"/>
    </row>
    <row r="2" spans="1:90" ht="18" customHeight="1" x14ac:dyDescent="0.35">
      <c r="E2" s="37" t="s">
        <v>1</v>
      </c>
      <c r="F2" s="38"/>
      <c r="G2" s="38"/>
      <c r="H2" s="39"/>
      <c r="I2" s="46"/>
      <c r="J2" s="39"/>
      <c r="L2" s="1"/>
    </row>
    <row r="3" spans="1:90" ht="18" customHeight="1" x14ac:dyDescent="0.35">
      <c r="E3" s="37" t="s">
        <v>2</v>
      </c>
      <c r="F3" s="41">
        <v>2025</v>
      </c>
      <c r="G3" s="37" t="s">
        <v>3</v>
      </c>
      <c r="H3" s="37" t="s">
        <v>397</v>
      </c>
      <c r="I3" s="52"/>
      <c r="J3" s="37"/>
      <c r="W3" s="33"/>
      <c r="AB3" s="54"/>
      <c r="AC3" s="47"/>
      <c r="AI3" s="48"/>
      <c r="AX3" s="74"/>
      <c r="BV3" s="2">
        <f>COUNTIF($BV$6:$BV$41,"SI")</f>
        <v>3</v>
      </c>
      <c r="BX3" s="2">
        <v>965</v>
      </c>
      <c r="BZ3" s="2">
        <f>COUNTIF($BZ$6:$BZ$41,"SI")</f>
        <v>27</v>
      </c>
      <c r="CB3" s="2">
        <f>COUNTIF($CB$6:$CB$41,"SI")</f>
        <v>34</v>
      </c>
      <c r="CD3" s="2">
        <f>COUNTIF($CD$6:$CD$41,"SI")</f>
        <v>29</v>
      </c>
    </row>
    <row r="4" spans="1:90" ht="14.25" customHeight="1" x14ac:dyDescent="0.35">
      <c r="M4" s="82" t="s">
        <v>4</v>
      </c>
      <c r="N4" s="82"/>
      <c r="O4" s="82"/>
      <c r="T4" s="83" t="s">
        <v>5</v>
      </c>
      <c r="U4" s="84"/>
      <c r="W4" s="33"/>
      <c r="AD4" s="33">
        <v>2592594</v>
      </c>
      <c r="AE4" s="33">
        <v>2600000</v>
      </c>
      <c r="AX4" s="74">
        <v>1300000</v>
      </c>
      <c r="BH4" s="56"/>
      <c r="BV4" s="47" t="e">
        <f>BV3/#REF!</f>
        <v>#REF!</v>
      </c>
      <c r="BX4" s="47" t="e">
        <f>+BX3/#REF!</f>
        <v>#REF!</v>
      </c>
      <c r="BZ4" s="47" t="e">
        <f>BZ3/#REF!</f>
        <v>#REF!</v>
      </c>
      <c r="CA4" s="47"/>
      <c r="CB4" s="47" t="e">
        <f>CB3/#REF!</f>
        <v>#REF!</v>
      </c>
      <c r="CD4" s="47" t="e">
        <f>+CD3/#REF!</f>
        <v>#REF!</v>
      </c>
      <c r="CE4" s="47"/>
    </row>
    <row r="5" spans="1:90" s="13" customFormat="1" ht="41.25" customHeight="1" x14ac:dyDescent="0.35">
      <c r="A5" s="16" t="s">
        <v>6</v>
      </c>
      <c r="B5" s="16" t="s">
        <v>7</v>
      </c>
      <c r="C5" s="17" t="s">
        <v>8</v>
      </c>
      <c r="D5" s="18" t="s">
        <v>9</v>
      </c>
      <c r="E5" s="18" t="s">
        <v>10</v>
      </c>
      <c r="F5" s="20" t="s">
        <v>11</v>
      </c>
      <c r="G5" s="20" t="s">
        <v>12</v>
      </c>
      <c r="H5" s="20" t="s">
        <v>13</v>
      </c>
      <c r="I5" s="21" t="s">
        <v>14</v>
      </c>
      <c r="J5" s="21" t="s">
        <v>15</v>
      </c>
      <c r="K5" s="21" t="s">
        <v>16</v>
      </c>
      <c r="L5" s="18" t="s">
        <v>17</v>
      </c>
      <c r="M5" s="19" t="s">
        <v>18</v>
      </c>
      <c r="N5" s="19" t="s">
        <v>19</v>
      </c>
      <c r="O5" s="23" t="s">
        <v>20</v>
      </c>
      <c r="P5" s="18" t="s">
        <v>21</v>
      </c>
      <c r="Q5" s="18" t="s">
        <v>22</v>
      </c>
      <c r="R5" s="18" t="s">
        <v>23</v>
      </c>
      <c r="S5" s="21" t="s">
        <v>24</v>
      </c>
      <c r="T5" s="24" t="s">
        <v>25</v>
      </c>
      <c r="U5" s="24" t="s">
        <v>26</v>
      </c>
      <c r="V5" s="27" t="s">
        <v>27</v>
      </c>
      <c r="W5" s="25" t="s">
        <v>28</v>
      </c>
      <c r="X5" s="32" t="s">
        <v>29</v>
      </c>
      <c r="Y5" s="34" t="s">
        <v>30</v>
      </c>
      <c r="Z5" s="32" t="s">
        <v>31</v>
      </c>
      <c r="AA5" s="34" t="s">
        <v>32</v>
      </c>
      <c r="AB5" s="32" t="s">
        <v>33</v>
      </c>
      <c r="AC5" s="34" t="s">
        <v>34</v>
      </c>
      <c r="AD5" s="34" t="s">
        <v>35</v>
      </c>
      <c r="AE5" s="34" t="s">
        <v>36</v>
      </c>
      <c r="AF5" s="34" t="s">
        <v>37</v>
      </c>
      <c r="AG5" s="34" t="s">
        <v>38</v>
      </c>
      <c r="AH5" s="34" t="s">
        <v>39</v>
      </c>
      <c r="AI5" s="32" t="s">
        <v>40</v>
      </c>
      <c r="AJ5" s="34" t="s">
        <v>41</v>
      </c>
      <c r="AK5" s="28" t="s">
        <v>42</v>
      </c>
      <c r="AL5" s="26" t="s">
        <v>43</v>
      </c>
      <c r="AM5" s="28" t="s">
        <v>44</v>
      </c>
      <c r="AN5" s="28" t="s">
        <v>45</v>
      </c>
      <c r="AO5" s="26" t="s">
        <v>46</v>
      </c>
      <c r="AP5" s="26" t="s">
        <v>47</v>
      </c>
      <c r="AQ5" s="26" t="s">
        <v>48</v>
      </c>
      <c r="AR5" s="26" t="s">
        <v>49</v>
      </c>
      <c r="AS5" s="26" t="s">
        <v>50</v>
      </c>
      <c r="AT5" s="22" t="s">
        <v>51</v>
      </c>
      <c r="AU5" s="63" t="s">
        <v>52</v>
      </c>
      <c r="AV5" s="22" t="s">
        <v>53</v>
      </c>
      <c r="AW5" s="22" t="s">
        <v>54</v>
      </c>
      <c r="AX5" s="26" t="s">
        <v>55</v>
      </c>
      <c r="AY5" s="24" t="s">
        <v>56</v>
      </c>
      <c r="AZ5" s="24" t="s">
        <v>57</v>
      </c>
      <c r="BA5" s="21" t="s">
        <v>58</v>
      </c>
      <c r="BB5" s="21" t="s">
        <v>59</v>
      </c>
      <c r="BC5" s="35" t="s">
        <v>60</v>
      </c>
      <c r="BD5" s="21" t="s">
        <v>61</v>
      </c>
      <c r="BE5" s="35" t="s">
        <v>62</v>
      </c>
      <c r="BF5" s="21" t="s">
        <v>63</v>
      </c>
      <c r="BG5" s="35" t="s">
        <v>64</v>
      </c>
      <c r="BH5" s="36" t="s">
        <v>20</v>
      </c>
      <c r="BI5" s="13" t="s">
        <v>65</v>
      </c>
      <c r="BJ5" s="12" t="s">
        <v>66</v>
      </c>
      <c r="BK5" s="12" t="s">
        <v>67</v>
      </c>
      <c r="BL5" s="35" t="s">
        <v>68</v>
      </c>
      <c r="BM5" s="35" t="s">
        <v>69</v>
      </c>
      <c r="BN5" s="21" t="s">
        <v>70</v>
      </c>
      <c r="BO5" s="21" t="s">
        <v>71</v>
      </c>
      <c r="BP5" s="53">
        <v>1</v>
      </c>
      <c r="BQ5" s="64" t="s">
        <v>72</v>
      </c>
      <c r="BR5" s="64" t="s">
        <v>73</v>
      </c>
      <c r="BS5" s="77" t="s">
        <v>74</v>
      </c>
      <c r="BT5" s="78" t="s">
        <v>75</v>
      </c>
      <c r="BU5" s="77" t="s">
        <v>76</v>
      </c>
      <c r="BV5" s="65" t="s">
        <v>77</v>
      </c>
      <c r="BW5" s="65" t="s">
        <v>20</v>
      </c>
      <c r="BX5" s="21" t="s">
        <v>78</v>
      </c>
      <c r="BY5" s="21" t="s">
        <v>79</v>
      </c>
      <c r="BZ5" s="65" t="s">
        <v>80</v>
      </c>
      <c r="CA5" s="65" t="s">
        <v>20</v>
      </c>
      <c r="CB5" s="73" t="s">
        <v>81</v>
      </c>
      <c r="CC5" s="73" t="s">
        <v>20</v>
      </c>
      <c r="CD5" s="65" t="s">
        <v>82</v>
      </c>
      <c r="CE5" s="65" t="s">
        <v>20</v>
      </c>
      <c r="CK5" s="13" t="s">
        <v>83</v>
      </c>
      <c r="CL5" s="13" t="s">
        <v>84</v>
      </c>
    </row>
    <row r="6" spans="1:90" ht="16.5" customHeight="1" x14ac:dyDescent="0.35">
      <c r="A6" s="15">
        <v>399</v>
      </c>
      <c r="B6" s="7" t="s">
        <v>85</v>
      </c>
      <c r="C6" s="6" t="s">
        <v>86</v>
      </c>
      <c r="D6" s="7">
        <v>1000216636</v>
      </c>
      <c r="E6" s="7" t="s">
        <v>147</v>
      </c>
      <c r="F6" s="7" t="s">
        <v>123</v>
      </c>
      <c r="G6" s="7" t="s">
        <v>87</v>
      </c>
      <c r="H6" s="6" t="s">
        <v>88</v>
      </c>
      <c r="I6" s="7" t="s">
        <v>148</v>
      </c>
      <c r="J6" s="6">
        <v>217</v>
      </c>
      <c r="K6" s="6" t="s">
        <v>149</v>
      </c>
      <c r="L6" s="8">
        <v>45540</v>
      </c>
      <c r="M6" s="6" t="s">
        <v>100</v>
      </c>
      <c r="N6" s="6">
        <v>662</v>
      </c>
      <c r="O6" s="8">
        <v>45531</v>
      </c>
      <c r="P6" s="6" t="s">
        <v>89</v>
      </c>
      <c r="Q6" s="8">
        <v>37459</v>
      </c>
      <c r="R6" s="9" t="e">
        <f ca="1">IF(Q6="",0,INT(_xll.FRAC.AÑO(Q6,TODAY())))</f>
        <v>#NAME?</v>
      </c>
      <c r="S6" s="10" t="s">
        <v>150</v>
      </c>
      <c r="T6" s="10" t="s">
        <v>151</v>
      </c>
      <c r="U6" s="10"/>
      <c r="V6" s="10" t="s">
        <v>91</v>
      </c>
      <c r="W6" s="11">
        <v>3707282</v>
      </c>
      <c r="X6" s="42">
        <v>0</v>
      </c>
      <c r="Y6" s="11">
        <f t="shared" ref="Y6:Y41" si="0">W6*X6</f>
        <v>0</v>
      </c>
      <c r="Z6" s="42">
        <v>0</v>
      </c>
      <c r="AA6" s="11">
        <f t="shared" ref="AA6:AA41" si="1">+Z6*W6</f>
        <v>0</v>
      </c>
      <c r="AB6" s="43">
        <v>0.115</v>
      </c>
      <c r="AC6" s="11">
        <f t="shared" ref="AC6:AC41" si="2">+AB6*W6</f>
        <v>426337.43</v>
      </c>
      <c r="AD6" s="11">
        <v>0</v>
      </c>
      <c r="AE6" s="11">
        <v>0</v>
      </c>
      <c r="AF6" s="11">
        <v>0</v>
      </c>
      <c r="AG6" s="11">
        <v>0</v>
      </c>
      <c r="AH6" s="11">
        <v>0</v>
      </c>
      <c r="AI6" s="42">
        <v>0</v>
      </c>
      <c r="AJ6" s="11">
        <f t="shared" ref="AJ6:AJ41" si="3">+AI6*W6</f>
        <v>0</v>
      </c>
      <c r="AK6" s="11" t="s">
        <v>106</v>
      </c>
      <c r="AL6" s="11" t="s">
        <v>107</v>
      </c>
      <c r="AM6" s="11" t="s">
        <v>117</v>
      </c>
      <c r="AN6" s="11" t="s">
        <v>134</v>
      </c>
      <c r="AO6" s="7" t="s">
        <v>101</v>
      </c>
      <c r="AP6" s="7" t="s">
        <v>113</v>
      </c>
      <c r="AQ6" s="7" t="s">
        <v>101</v>
      </c>
      <c r="AR6" s="7" t="s">
        <v>112</v>
      </c>
      <c r="AS6" s="7" t="s">
        <v>94</v>
      </c>
      <c r="AT6" s="6" t="s">
        <v>96</v>
      </c>
      <c r="AU6" s="6" t="s">
        <v>96</v>
      </c>
      <c r="AV6" s="7"/>
      <c r="AW6" s="7"/>
      <c r="AX6" s="75"/>
      <c r="AY6" s="79"/>
      <c r="AZ6" s="79"/>
      <c r="BA6" s="7" t="s">
        <v>152</v>
      </c>
      <c r="BB6" s="50" t="s">
        <v>153</v>
      </c>
      <c r="BC6" s="7"/>
      <c r="BD6" s="30">
        <v>3133936100</v>
      </c>
      <c r="BE6" s="30"/>
      <c r="BF6" s="7" t="s">
        <v>154</v>
      </c>
      <c r="BG6" s="44" t="s">
        <v>155</v>
      </c>
      <c r="BH6" s="45" t="s">
        <v>156</v>
      </c>
      <c r="BI6" s="2" t="s">
        <v>157</v>
      </c>
      <c r="BJ6" s="7" t="s">
        <v>97</v>
      </c>
      <c r="BK6" s="7" t="s">
        <v>103</v>
      </c>
      <c r="BL6" s="7"/>
      <c r="BM6" s="7"/>
      <c r="BN6" s="7">
        <v>3008</v>
      </c>
      <c r="BO6" s="6" t="e">
        <f t="shared" ref="BO6:BO41" ca="1" si="4">IF(R6=0,"",BP6)</f>
        <v>#NAME?</v>
      </c>
      <c r="BP6" s="1" t="e">
        <f t="shared" ref="BP6:BP41" ca="1" si="5">IF(R6&lt;26,"ENTRE 18 – 25 AÑOS",IF(R6&lt;31,"ENTRE 26 – 30 AÑOS",IF(R6&lt;36,"ENTRE 31 – 35 AÑOS",IF(R6&lt;41,"ENTRE 36 – 40 AÑOS",IF(R6&lt;46,"ENTRE 41 – 45 AÑOS",IF(R6&lt;51,"ENTRE 46 – 50 AÑOS",IF(R6&lt;56,"ENTRE 51 – 55 AÑOS",IF(R6&lt;61,"ENTRE 56 – 60 AÑOS","MAS DE 60 AÑOS"))))))))</f>
        <v>#NAME?</v>
      </c>
      <c r="BQ6" s="6"/>
      <c r="BR6" s="6"/>
      <c r="BS6" s="6"/>
      <c r="BT6" s="8"/>
      <c r="BU6" s="6"/>
      <c r="BV6" s="66"/>
      <c r="BW6" s="66"/>
      <c r="BX6" s="66"/>
      <c r="BY6" s="66"/>
      <c r="BZ6" s="6" t="s">
        <v>95</v>
      </c>
      <c r="CA6" s="8">
        <v>45503</v>
      </c>
      <c r="CB6" s="66" t="s">
        <v>95</v>
      </c>
      <c r="CC6" s="66">
        <v>45503</v>
      </c>
      <c r="CD6" s="66" t="s">
        <v>95</v>
      </c>
      <c r="CE6" s="66">
        <v>45504</v>
      </c>
    </row>
    <row r="7" spans="1:90" ht="15.75" customHeight="1" x14ac:dyDescent="0.35">
      <c r="A7" s="15">
        <v>400</v>
      </c>
      <c r="B7" s="7" t="s">
        <v>85</v>
      </c>
      <c r="C7" s="6" t="s">
        <v>86</v>
      </c>
      <c r="D7" s="7">
        <v>1014271121</v>
      </c>
      <c r="E7" s="7" t="s">
        <v>158</v>
      </c>
      <c r="F7" s="7" t="s">
        <v>123</v>
      </c>
      <c r="G7" s="7" t="s">
        <v>87</v>
      </c>
      <c r="H7" s="6" t="s">
        <v>88</v>
      </c>
      <c r="I7" s="7" t="s">
        <v>148</v>
      </c>
      <c r="J7" s="6">
        <v>217</v>
      </c>
      <c r="K7" s="6" t="s">
        <v>149</v>
      </c>
      <c r="L7" s="8">
        <v>45602</v>
      </c>
      <c r="M7" s="6" t="s">
        <v>100</v>
      </c>
      <c r="N7" s="6">
        <v>742</v>
      </c>
      <c r="O7" s="8">
        <v>45588</v>
      </c>
      <c r="P7" s="6" t="s">
        <v>89</v>
      </c>
      <c r="Q7" s="8">
        <v>34964</v>
      </c>
      <c r="R7" s="9" t="e">
        <f ca="1">IF(Q7="",0,INT(_xll.FRAC.AÑO(Q7,TODAY())))</f>
        <v>#NAME?</v>
      </c>
      <c r="S7" s="10" t="s">
        <v>150</v>
      </c>
      <c r="T7" s="10" t="s">
        <v>151</v>
      </c>
      <c r="U7" s="10"/>
      <c r="V7" s="10" t="s">
        <v>91</v>
      </c>
      <c r="W7" s="11">
        <v>3707282</v>
      </c>
      <c r="X7" s="42">
        <v>0</v>
      </c>
      <c r="Y7" s="11">
        <f t="shared" si="0"/>
        <v>0</v>
      </c>
      <c r="Z7" s="42">
        <v>0</v>
      </c>
      <c r="AA7" s="11">
        <f t="shared" si="1"/>
        <v>0</v>
      </c>
      <c r="AB7" s="43">
        <v>0.115</v>
      </c>
      <c r="AC7" s="11">
        <f t="shared" si="2"/>
        <v>426337.43</v>
      </c>
      <c r="AD7" s="11">
        <v>0</v>
      </c>
      <c r="AE7" s="11">
        <v>0</v>
      </c>
      <c r="AF7" s="11">
        <v>0</v>
      </c>
      <c r="AG7" s="11">
        <v>0</v>
      </c>
      <c r="AH7" s="11">
        <v>0</v>
      </c>
      <c r="AI7" s="42">
        <v>0</v>
      </c>
      <c r="AJ7" s="11">
        <f t="shared" si="3"/>
        <v>0</v>
      </c>
      <c r="AK7" s="11" t="s">
        <v>106</v>
      </c>
      <c r="AL7" s="81" t="s">
        <v>119</v>
      </c>
      <c r="AM7" s="11" t="s">
        <v>117</v>
      </c>
      <c r="AN7" s="11" t="s">
        <v>134</v>
      </c>
      <c r="AO7" s="7" t="s">
        <v>101</v>
      </c>
      <c r="AP7" s="7"/>
      <c r="AQ7" s="7" t="s">
        <v>93</v>
      </c>
      <c r="AR7" s="7" t="s">
        <v>102</v>
      </c>
      <c r="AS7" s="7" t="s">
        <v>94</v>
      </c>
      <c r="AT7" s="6" t="s">
        <v>96</v>
      </c>
      <c r="AU7" s="6" t="s">
        <v>96</v>
      </c>
      <c r="AV7" s="7"/>
      <c r="AW7" s="7"/>
      <c r="AX7" s="75"/>
      <c r="AY7" s="79"/>
      <c r="AZ7" s="79"/>
      <c r="BA7" s="7" t="s">
        <v>159</v>
      </c>
      <c r="BB7" s="50" t="s">
        <v>160</v>
      </c>
      <c r="BC7" s="7"/>
      <c r="BD7" s="30">
        <v>3102428973</v>
      </c>
      <c r="BE7" s="30"/>
      <c r="BF7" s="7" t="s">
        <v>161</v>
      </c>
      <c r="BG7" s="44" t="s">
        <v>162</v>
      </c>
      <c r="BH7" s="45" t="s">
        <v>163</v>
      </c>
      <c r="BI7" s="2" t="s">
        <v>157</v>
      </c>
      <c r="BJ7" s="7" t="s">
        <v>97</v>
      </c>
      <c r="BK7" s="7" t="s">
        <v>103</v>
      </c>
      <c r="BL7" s="7"/>
      <c r="BM7" s="7"/>
      <c r="BN7" s="7">
        <v>3017</v>
      </c>
      <c r="BO7" s="6" t="e">
        <f t="shared" ca="1" si="4"/>
        <v>#NAME?</v>
      </c>
      <c r="BP7" s="55" t="e">
        <f t="shared" ca="1" si="5"/>
        <v>#NAME?</v>
      </c>
      <c r="BQ7" s="6"/>
      <c r="BR7" s="6"/>
      <c r="BS7" s="6"/>
      <c r="BT7" s="8"/>
      <c r="BU7" s="6"/>
      <c r="BV7" s="6"/>
      <c r="BW7" s="66"/>
      <c r="BX7" s="66"/>
      <c r="BY7" s="66"/>
      <c r="BZ7" s="8" t="s">
        <v>95</v>
      </c>
      <c r="CA7" s="8">
        <v>45584</v>
      </c>
      <c r="CB7" s="66" t="s">
        <v>95</v>
      </c>
      <c r="CC7" s="8">
        <v>45585</v>
      </c>
      <c r="CD7" s="66"/>
      <c r="CE7" s="66"/>
    </row>
    <row r="8" spans="1:90" ht="15" customHeight="1" x14ac:dyDescent="0.35">
      <c r="A8" s="15">
        <v>401</v>
      </c>
      <c r="B8" s="7" t="s">
        <v>85</v>
      </c>
      <c r="C8" s="6" t="s">
        <v>86</v>
      </c>
      <c r="D8" s="7">
        <v>1033772778</v>
      </c>
      <c r="E8" s="7" t="s">
        <v>164</v>
      </c>
      <c r="F8" s="7" t="s">
        <v>123</v>
      </c>
      <c r="G8" s="7" t="s">
        <v>87</v>
      </c>
      <c r="H8" s="6" t="s">
        <v>88</v>
      </c>
      <c r="I8" s="7" t="s">
        <v>148</v>
      </c>
      <c r="J8" s="6">
        <v>217</v>
      </c>
      <c r="K8" s="6" t="s">
        <v>149</v>
      </c>
      <c r="L8" s="8">
        <v>45422</v>
      </c>
      <c r="M8" s="6" t="s">
        <v>100</v>
      </c>
      <c r="N8" s="6">
        <v>379</v>
      </c>
      <c r="O8" s="8">
        <v>45415</v>
      </c>
      <c r="P8" s="6" t="s">
        <v>89</v>
      </c>
      <c r="Q8" s="8">
        <v>34746</v>
      </c>
      <c r="R8" s="9" t="e">
        <f ca="1">IF(Q8="",0,INT(_xll.FRAC.AÑO(Q8,TODAY())))</f>
        <v>#NAME?</v>
      </c>
      <c r="S8" s="10" t="s">
        <v>165</v>
      </c>
      <c r="T8" s="10"/>
      <c r="U8" s="10"/>
      <c r="V8" s="10" t="s">
        <v>91</v>
      </c>
      <c r="W8" s="11">
        <v>3707282</v>
      </c>
      <c r="X8" s="42">
        <v>0</v>
      </c>
      <c r="Y8" s="11">
        <f t="shared" si="0"/>
        <v>0</v>
      </c>
      <c r="Z8" s="42">
        <v>0</v>
      </c>
      <c r="AA8" s="11">
        <f t="shared" si="1"/>
        <v>0</v>
      </c>
      <c r="AB8" s="43">
        <v>0.14000000000000001</v>
      </c>
      <c r="AC8" s="11">
        <f t="shared" si="2"/>
        <v>519019.48000000004</v>
      </c>
      <c r="AD8" s="11">
        <v>0</v>
      </c>
      <c r="AE8" s="11">
        <v>0</v>
      </c>
      <c r="AF8" s="11">
        <v>0</v>
      </c>
      <c r="AG8" s="11">
        <v>0</v>
      </c>
      <c r="AH8" s="11">
        <v>0</v>
      </c>
      <c r="AI8" s="42">
        <v>0</v>
      </c>
      <c r="AJ8" s="11">
        <f t="shared" si="3"/>
        <v>0</v>
      </c>
      <c r="AK8" s="11" t="s">
        <v>106</v>
      </c>
      <c r="AL8" s="11" t="s">
        <v>116</v>
      </c>
      <c r="AM8" s="11" t="s">
        <v>117</v>
      </c>
      <c r="AN8" s="11" t="s">
        <v>166</v>
      </c>
      <c r="AO8" s="7" t="s">
        <v>101</v>
      </c>
      <c r="AP8" s="7"/>
      <c r="AQ8" s="7" t="s">
        <v>101</v>
      </c>
      <c r="AR8" s="7" t="s">
        <v>112</v>
      </c>
      <c r="AS8" s="7" t="s">
        <v>94</v>
      </c>
      <c r="AT8" s="6" t="s">
        <v>96</v>
      </c>
      <c r="AU8" s="6" t="s">
        <v>96</v>
      </c>
      <c r="AV8" s="7"/>
      <c r="AW8" s="7"/>
      <c r="AX8" s="75"/>
      <c r="AY8" s="79"/>
      <c r="AZ8" s="79"/>
      <c r="BA8" s="7" t="s">
        <v>167</v>
      </c>
      <c r="BB8" s="50" t="s">
        <v>168</v>
      </c>
      <c r="BC8" s="7"/>
      <c r="BD8" s="30">
        <v>3023153043</v>
      </c>
      <c r="BE8" s="30"/>
      <c r="BF8" s="7" t="s">
        <v>169</v>
      </c>
      <c r="BG8" s="44" t="s">
        <v>170</v>
      </c>
      <c r="BH8" s="45" t="s">
        <v>171</v>
      </c>
      <c r="BI8" s="49" t="s">
        <v>172</v>
      </c>
      <c r="BJ8" s="7" t="s">
        <v>97</v>
      </c>
      <c r="BK8" s="7" t="s">
        <v>103</v>
      </c>
      <c r="BL8" s="7"/>
      <c r="BM8" s="7"/>
      <c r="BN8" s="7">
        <v>2979</v>
      </c>
      <c r="BO8" s="6" t="e">
        <f t="shared" ca="1" si="4"/>
        <v>#NAME?</v>
      </c>
      <c r="BP8" s="1" t="e">
        <f t="shared" ca="1" si="5"/>
        <v>#NAME?</v>
      </c>
      <c r="BQ8" s="6"/>
      <c r="BR8" s="6"/>
      <c r="BS8" s="6"/>
      <c r="BT8" s="8"/>
      <c r="BU8" s="6"/>
      <c r="BV8" s="66"/>
      <c r="BW8" s="66"/>
      <c r="BX8" s="66"/>
      <c r="BY8" s="66"/>
      <c r="BZ8" s="6" t="s">
        <v>95</v>
      </c>
      <c r="CA8" s="8">
        <v>45421</v>
      </c>
      <c r="CB8" s="66" t="s">
        <v>95</v>
      </c>
      <c r="CC8" s="8">
        <v>45421</v>
      </c>
      <c r="CD8" s="66" t="s">
        <v>95</v>
      </c>
      <c r="CE8" s="8">
        <v>45421</v>
      </c>
    </row>
    <row r="9" spans="1:90" ht="14.25" customHeight="1" x14ac:dyDescent="0.35">
      <c r="A9" s="15">
        <v>402</v>
      </c>
      <c r="B9" s="7" t="s">
        <v>85</v>
      </c>
      <c r="C9" s="6" t="s">
        <v>86</v>
      </c>
      <c r="D9" s="7">
        <v>1015466901</v>
      </c>
      <c r="E9" s="7" t="s">
        <v>173</v>
      </c>
      <c r="F9" s="7" t="s">
        <v>123</v>
      </c>
      <c r="G9" s="7" t="s">
        <v>87</v>
      </c>
      <c r="H9" s="6" t="s">
        <v>88</v>
      </c>
      <c r="I9" s="7" t="s">
        <v>148</v>
      </c>
      <c r="J9" s="6">
        <v>217</v>
      </c>
      <c r="K9" s="6" t="s">
        <v>149</v>
      </c>
      <c r="L9" s="8">
        <v>45433</v>
      </c>
      <c r="M9" s="6" t="s">
        <v>100</v>
      </c>
      <c r="N9" s="6">
        <v>415</v>
      </c>
      <c r="O9" s="8">
        <v>45432</v>
      </c>
      <c r="P9" s="6" t="s">
        <v>89</v>
      </c>
      <c r="Q9" s="8">
        <v>35436</v>
      </c>
      <c r="R9" s="9" t="e">
        <f ca="1">IF(Q9="",0,INT(_xll.FRAC.AÑO(Q9,TODAY())))</f>
        <v>#NAME?</v>
      </c>
      <c r="S9" s="10" t="s">
        <v>150</v>
      </c>
      <c r="T9" s="10" t="s">
        <v>151</v>
      </c>
      <c r="U9" s="10"/>
      <c r="V9" s="10" t="s">
        <v>91</v>
      </c>
      <c r="W9" s="11">
        <v>3707282</v>
      </c>
      <c r="X9" s="42">
        <v>0</v>
      </c>
      <c r="Y9" s="11">
        <f t="shared" si="0"/>
        <v>0</v>
      </c>
      <c r="Z9" s="42">
        <v>0</v>
      </c>
      <c r="AA9" s="11">
        <f t="shared" si="1"/>
        <v>0</v>
      </c>
      <c r="AB9" s="43">
        <v>0.15</v>
      </c>
      <c r="AC9" s="11">
        <f t="shared" si="2"/>
        <v>556092.29999999993</v>
      </c>
      <c r="AD9" s="11">
        <v>0</v>
      </c>
      <c r="AE9" s="11">
        <v>0</v>
      </c>
      <c r="AF9" s="11">
        <v>0</v>
      </c>
      <c r="AG9" s="11">
        <v>0</v>
      </c>
      <c r="AH9" s="11">
        <v>0</v>
      </c>
      <c r="AI9" s="42">
        <v>0</v>
      </c>
      <c r="AJ9" s="11">
        <f t="shared" si="3"/>
        <v>0</v>
      </c>
      <c r="AK9" s="11" t="s">
        <v>106</v>
      </c>
      <c r="AL9" s="11" t="s">
        <v>107</v>
      </c>
      <c r="AM9" s="11" t="s">
        <v>117</v>
      </c>
      <c r="AN9" s="11" t="s">
        <v>134</v>
      </c>
      <c r="AO9" s="7" t="s">
        <v>101</v>
      </c>
      <c r="AP9" s="7"/>
      <c r="AQ9" s="7" t="s">
        <v>101</v>
      </c>
      <c r="AR9" s="7" t="s">
        <v>105</v>
      </c>
      <c r="AS9" s="7" t="s">
        <v>94</v>
      </c>
      <c r="AT9" s="6" t="s">
        <v>96</v>
      </c>
      <c r="AU9" s="6" t="s">
        <v>96</v>
      </c>
      <c r="AV9" s="7"/>
      <c r="AW9" s="7"/>
      <c r="AX9" s="75"/>
      <c r="AY9" s="79"/>
      <c r="AZ9" s="79"/>
      <c r="BA9" s="7" t="s">
        <v>174</v>
      </c>
      <c r="BB9" s="50" t="s">
        <v>175</v>
      </c>
      <c r="BC9" s="7"/>
      <c r="BD9" s="30">
        <v>3024545060</v>
      </c>
      <c r="BE9" s="30"/>
      <c r="BF9" s="7" t="s">
        <v>176</v>
      </c>
      <c r="BG9" s="44" t="s">
        <v>177</v>
      </c>
      <c r="BH9" s="45" t="s">
        <v>178</v>
      </c>
      <c r="BI9" s="2" t="s">
        <v>157</v>
      </c>
      <c r="BJ9" s="7" t="s">
        <v>97</v>
      </c>
      <c r="BK9" s="7" t="s">
        <v>103</v>
      </c>
      <c r="BL9" s="7"/>
      <c r="BM9" s="7"/>
      <c r="BN9" s="7">
        <v>2983</v>
      </c>
      <c r="BO9" s="6" t="e">
        <f t="shared" ca="1" si="4"/>
        <v>#NAME?</v>
      </c>
      <c r="BP9" s="1" t="e">
        <f t="shared" ca="1" si="5"/>
        <v>#NAME?</v>
      </c>
      <c r="BQ9" s="6"/>
      <c r="BR9" s="6"/>
      <c r="BS9" s="6"/>
      <c r="BT9" s="8"/>
      <c r="BU9" s="6"/>
      <c r="BV9" s="66"/>
      <c r="BW9" s="66"/>
      <c r="BX9" s="66"/>
      <c r="BY9" s="66"/>
      <c r="BZ9" s="6" t="s">
        <v>95</v>
      </c>
      <c r="CA9" s="8">
        <v>45413</v>
      </c>
      <c r="CB9" s="6" t="s">
        <v>95</v>
      </c>
      <c r="CC9" s="8">
        <v>45413</v>
      </c>
      <c r="CD9" s="6" t="s">
        <v>95</v>
      </c>
      <c r="CE9" s="8">
        <v>45413</v>
      </c>
    </row>
    <row r="10" spans="1:90" ht="15.75" customHeight="1" x14ac:dyDescent="0.35">
      <c r="A10" s="15">
        <v>403</v>
      </c>
      <c r="B10" s="7" t="s">
        <v>85</v>
      </c>
      <c r="C10" s="6" t="s">
        <v>86</v>
      </c>
      <c r="D10" s="7">
        <v>1108835214</v>
      </c>
      <c r="E10" s="7" t="s">
        <v>179</v>
      </c>
      <c r="F10" s="7" t="s">
        <v>123</v>
      </c>
      <c r="G10" s="7" t="s">
        <v>87</v>
      </c>
      <c r="H10" s="6" t="s">
        <v>88</v>
      </c>
      <c r="I10" s="7" t="s">
        <v>148</v>
      </c>
      <c r="J10" s="6">
        <v>217</v>
      </c>
      <c r="K10" s="6" t="s">
        <v>149</v>
      </c>
      <c r="L10" s="8">
        <v>45691</v>
      </c>
      <c r="M10" s="6" t="s">
        <v>100</v>
      </c>
      <c r="N10" s="6">
        <v>101</v>
      </c>
      <c r="O10" s="8">
        <v>45684</v>
      </c>
      <c r="P10" s="6" t="s">
        <v>89</v>
      </c>
      <c r="Q10" s="8">
        <v>36004</v>
      </c>
      <c r="R10" s="9" t="e">
        <f ca="1">IF(Q10="",0,INT(_xll.FRAC.AÑO(Q10,TODAY())))</f>
        <v>#NAME?</v>
      </c>
      <c r="S10" s="10" t="s">
        <v>150</v>
      </c>
      <c r="T10" s="10" t="s">
        <v>90</v>
      </c>
      <c r="U10" s="10"/>
      <c r="V10" s="10" t="s">
        <v>91</v>
      </c>
      <c r="W10" s="11">
        <v>3707282</v>
      </c>
      <c r="X10" s="42">
        <v>0</v>
      </c>
      <c r="Y10" s="11">
        <f t="shared" si="0"/>
        <v>0</v>
      </c>
      <c r="Z10" s="42">
        <v>0</v>
      </c>
      <c r="AA10" s="11">
        <f t="shared" si="1"/>
        <v>0</v>
      </c>
      <c r="AB10" s="43">
        <v>0.115</v>
      </c>
      <c r="AC10" s="11">
        <f t="shared" si="2"/>
        <v>426337.43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42">
        <v>0</v>
      </c>
      <c r="AJ10" s="11">
        <f t="shared" si="3"/>
        <v>0</v>
      </c>
      <c r="AK10" s="11" t="s">
        <v>106</v>
      </c>
      <c r="AL10" s="11" t="s">
        <v>107</v>
      </c>
      <c r="AM10" s="11" t="s">
        <v>128</v>
      </c>
      <c r="AN10" s="11" t="s">
        <v>180</v>
      </c>
      <c r="AO10" s="7" t="s">
        <v>101</v>
      </c>
      <c r="AP10" s="7"/>
      <c r="AQ10" s="7" t="s">
        <v>101</v>
      </c>
      <c r="AR10" s="7" t="s">
        <v>133</v>
      </c>
      <c r="AS10" s="7" t="s">
        <v>94</v>
      </c>
      <c r="AT10" s="6" t="s">
        <v>96</v>
      </c>
      <c r="AU10" s="6" t="s">
        <v>96</v>
      </c>
      <c r="AV10" s="7"/>
      <c r="AW10" s="7"/>
      <c r="AX10" s="75"/>
      <c r="AY10" s="79"/>
      <c r="AZ10" s="79"/>
      <c r="BA10" s="7" t="s">
        <v>181</v>
      </c>
      <c r="BB10" s="50" t="s">
        <v>182</v>
      </c>
      <c r="BC10" s="7"/>
      <c r="BD10" s="30">
        <v>3012903718</v>
      </c>
      <c r="BE10" s="30"/>
      <c r="BF10" s="7" t="s">
        <v>183</v>
      </c>
      <c r="BG10" s="44" t="s">
        <v>184</v>
      </c>
      <c r="BH10" s="45" t="s">
        <v>185</v>
      </c>
      <c r="BI10" s="2" t="s">
        <v>157</v>
      </c>
      <c r="BJ10" s="7" t="s">
        <v>97</v>
      </c>
      <c r="BK10" s="7" t="s">
        <v>186</v>
      </c>
      <c r="BL10" s="7"/>
      <c r="BM10" s="7"/>
      <c r="BN10" s="7">
        <v>3026</v>
      </c>
      <c r="BO10" s="6" t="e">
        <f t="shared" ca="1" si="4"/>
        <v>#NAME?</v>
      </c>
      <c r="BP10" s="55" t="e">
        <f t="shared" ca="1" si="5"/>
        <v>#NAME?</v>
      </c>
      <c r="BQ10" s="6"/>
      <c r="BR10" s="6"/>
      <c r="BS10" s="6"/>
      <c r="BT10" s="8"/>
      <c r="BU10" s="6"/>
      <c r="BV10" s="66" t="s">
        <v>95</v>
      </c>
      <c r="BW10" s="66">
        <v>45607</v>
      </c>
      <c r="BX10" s="66"/>
      <c r="BY10" s="66"/>
      <c r="BZ10" s="6" t="s">
        <v>95</v>
      </c>
      <c r="CA10" s="8">
        <v>45607</v>
      </c>
      <c r="CB10" s="66" t="s">
        <v>95</v>
      </c>
      <c r="CC10" s="66">
        <v>45671</v>
      </c>
      <c r="CD10" s="66" t="s">
        <v>95</v>
      </c>
      <c r="CE10" s="66">
        <v>45607</v>
      </c>
    </row>
    <row r="11" spans="1:90" ht="14.25" customHeight="1" x14ac:dyDescent="0.35">
      <c r="A11" s="15">
        <v>404</v>
      </c>
      <c r="B11" s="7" t="s">
        <v>85</v>
      </c>
      <c r="C11" s="6" t="s">
        <v>86</v>
      </c>
      <c r="D11" s="7">
        <v>1014239265</v>
      </c>
      <c r="E11" s="7" t="s">
        <v>187</v>
      </c>
      <c r="F11" s="7" t="s">
        <v>123</v>
      </c>
      <c r="G11" s="7" t="s">
        <v>87</v>
      </c>
      <c r="H11" s="6" t="s">
        <v>88</v>
      </c>
      <c r="I11" s="7" t="s">
        <v>148</v>
      </c>
      <c r="J11" s="6">
        <v>217</v>
      </c>
      <c r="K11" s="6" t="s">
        <v>149</v>
      </c>
      <c r="L11" s="8">
        <v>45385</v>
      </c>
      <c r="M11" s="6" t="s">
        <v>100</v>
      </c>
      <c r="N11" s="6">
        <v>307</v>
      </c>
      <c r="O11" s="8">
        <v>45383</v>
      </c>
      <c r="P11" s="6" t="s">
        <v>89</v>
      </c>
      <c r="Q11" s="8">
        <v>33966</v>
      </c>
      <c r="R11" s="9" t="e">
        <f ca="1">IF(Q11="",0,INT(_xll.FRAC.AÑO(Q11,TODAY())))</f>
        <v>#NAME?</v>
      </c>
      <c r="S11" s="10" t="s">
        <v>150</v>
      </c>
      <c r="T11" s="10" t="s">
        <v>151</v>
      </c>
      <c r="U11" s="10"/>
      <c r="V11" s="10" t="s">
        <v>91</v>
      </c>
      <c r="W11" s="11">
        <v>3707282</v>
      </c>
      <c r="X11" s="42">
        <v>0</v>
      </c>
      <c r="Y11" s="11">
        <f t="shared" si="0"/>
        <v>0</v>
      </c>
      <c r="Z11" s="42">
        <v>0</v>
      </c>
      <c r="AA11" s="11">
        <f t="shared" si="1"/>
        <v>0</v>
      </c>
      <c r="AB11" s="43">
        <v>0.115</v>
      </c>
      <c r="AC11" s="11">
        <f t="shared" si="2"/>
        <v>426337.43</v>
      </c>
      <c r="AD11" s="11">
        <v>0</v>
      </c>
      <c r="AE11" s="11">
        <v>0</v>
      </c>
      <c r="AF11" s="11">
        <v>0</v>
      </c>
      <c r="AG11" s="11">
        <v>0</v>
      </c>
      <c r="AH11" s="11">
        <v>0</v>
      </c>
      <c r="AI11" s="42">
        <v>0</v>
      </c>
      <c r="AJ11" s="11">
        <f t="shared" si="3"/>
        <v>0</v>
      </c>
      <c r="AK11" s="11" t="s">
        <v>106</v>
      </c>
      <c r="AL11" s="81" t="s">
        <v>119</v>
      </c>
      <c r="AM11" s="11" t="s">
        <v>117</v>
      </c>
      <c r="AN11" s="11" t="s">
        <v>134</v>
      </c>
      <c r="AO11" s="7" t="s">
        <v>108</v>
      </c>
      <c r="AP11" s="7"/>
      <c r="AQ11" s="7" t="s">
        <v>111</v>
      </c>
      <c r="AR11" s="7" t="s">
        <v>112</v>
      </c>
      <c r="AS11" s="7" t="s">
        <v>94</v>
      </c>
      <c r="AT11" s="6" t="s">
        <v>96</v>
      </c>
      <c r="AU11" s="6" t="s">
        <v>96</v>
      </c>
      <c r="AV11" s="7" t="s">
        <v>137</v>
      </c>
      <c r="AW11" s="7" t="s">
        <v>115</v>
      </c>
      <c r="AX11" s="75"/>
      <c r="AY11" s="79"/>
      <c r="AZ11" s="79"/>
      <c r="BA11" s="7" t="s">
        <v>188</v>
      </c>
      <c r="BB11" s="50" t="s">
        <v>189</v>
      </c>
      <c r="BC11" s="7"/>
      <c r="BD11" s="30">
        <v>3133158683</v>
      </c>
      <c r="BE11" s="30"/>
      <c r="BF11" s="7" t="s">
        <v>190</v>
      </c>
      <c r="BG11" s="44" t="s">
        <v>191</v>
      </c>
      <c r="BH11" s="45" t="s">
        <v>192</v>
      </c>
      <c r="BI11" s="2" t="s">
        <v>157</v>
      </c>
      <c r="BJ11" s="7" t="s">
        <v>97</v>
      </c>
      <c r="BK11" s="7" t="s">
        <v>103</v>
      </c>
      <c r="BL11" s="7"/>
      <c r="BM11" s="7"/>
      <c r="BN11" s="7">
        <v>2977</v>
      </c>
      <c r="BO11" s="6" t="e">
        <f t="shared" ca="1" si="4"/>
        <v>#NAME?</v>
      </c>
      <c r="BP11" s="1" t="e">
        <f t="shared" ca="1" si="5"/>
        <v>#NAME?</v>
      </c>
      <c r="BQ11" s="6"/>
      <c r="BR11" s="6"/>
      <c r="BS11" s="6"/>
      <c r="BT11" s="8"/>
      <c r="BU11" s="6"/>
      <c r="BV11" s="66" t="s">
        <v>95</v>
      </c>
      <c r="BW11" s="66">
        <v>45329</v>
      </c>
      <c r="BX11" s="66"/>
      <c r="BY11" s="66"/>
      <c r="BZ11" s="8" t="s">
        <v>95</v>
      </c>
      <c r="CA11" s="8">
        <v>45329</v>
      </c>
      <c r="CB11" s="66" t="s">
        <v>95</v>
      </c>
      <c r="CC11" s="66">
        <v>45329</v>
      </c>
      <c r="CD11" s="66"/>
      <c r="CE11" s="66"/>
    </row>
    <row r="12" spans="1:90" ht="12.75" customHeight="1" x14ac:dyDescent="0.35">
      <c r="A12" s="15">
        <v>405</v>
      </c>
      <c r="B12" s="7" t="s">
        <v>85</v>
      </c>
      <c r="C12" s="6" t="s">
        <v>86</v>
      </c>
      <c r="D12" s="7">
        <v>1140888005</v>
      </c>
      <c r="E12" s="7" t="s">
        <v>193</v>
      </c>
      <c r="F12" s="7" t="s">
        <v>123</v>
      </c>
      <c r="G12" s="7" t="s">
        <v>87</v>
      </c>
      <c r="H12" s="6" t="s">
        <v>88</v>
      </c>
      <c r="I12" s="7" t="s">
        <v>148</v>
      </c>
      <c r="J12" s="6">
        <v>217</v>
      </c>
      <c r="K12" s="6" t="s">
        <v>149</v>
      </c>
      <c r="L12" s="8">
        <v>45602</v>
      </c>
      <c r="M12" s="6" t="s">
        <v>100</v>
      </c>
      <c r="N12" s="6">
        <v>757</v>
      </c>
      <c r="O12" s="8">
        <v>45595</v>
      </c>
      <c r="P12" s="6" t="s">
        <v>89</v>
      </c>
      <c r="Q12" s="8">
        <v>35232</v>
      </c>
      <c r="R12" s="9" t="e">
        <f ca="1">IF(Q12="",0,INT(_xll.FRAC.AÑO(Q12,TODAY())))</f>
        <v>#NAME?</v>
      </c>
      <c r="S12" s="10" t="s">
        <v>150</v>
      </c>
      <c r="T12" s="10" t="s">
        <v>151</v>
      </c>
      <c r="U12" s="10"/>
      <c r="V12" s="10" t="s">
        <v>91</v>
      </c>
      <c r="W12" s="11">
        <v>3707282</v>
      </c>
      <c r="X12" s="42">
        <v>0</v>
      </c>
      <c r="Y12" s="11">
        <f t="shared" si="0"/>
        <v>0</v>
      </c>
      <c r="Z12" s="42">
        <v>0</v>
      </c>
      <c r="AA12" s="11">
        <f t="shared" si="1"/>
        <v>0</v>
      </c>
      <c r="AB12" s="43">
        <v>0.115</v>
      </c>
      <c r="AC12" s="11">
        <f t="shared" si="2"/>
        <v>426337.43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42">
        <v>0</v>
      </c>
      <c r="AJ12" s="11">
        <f t="shared" si="3"/>
        <v>0</v>
      </c>
      <c r="AK12" s="11" t="s">
        <v>106</v>
      </c>
      <c r="AL12" s="11" t="s">
        <v>107</v>
      </c>
      <c r="AM12" s="11" t="s">
        <v>117</v>
      </c>
      <c r="AN12" s="11" t="s">
        <v>134</v>
      </c>
      <c r="AO12" s="7" t="s">
        <v>110</v>
      </c>
      <c r="AP12" s="7"/>
      <c r="AQ12" s="7" t="s">
        <v>101</v>
      </c>
      <c r="AR12" s="7" t="s">
        <v>114</v>
      </c>
      <c r="AS12" s="7" t="s">
        <v>94</v>
      </c>
      <c r="AT12" s="6" t="s">
        <v>96</v>
      </c>
      <c r="AU12" s="6" t="s">
        <v>96</v>
      </c>
      <c r="AV12" s="7"/>
      <c r="AW12" s="7"/>
      <c r="AX12" s="75"/>
      <c r="AY12" s="79"/>
      <c r="AZ12" s="79"/>
      <c r="BA12" s="7" t="s">
        <v>194</v>
      </c>
      <c r="BB12" s="50" t="s">
        <v>195</v>
      </c>
      <c r="BC12" s="7"/>
      <c r="BD12" s="30">
        <v>3222014011</v>
      </c>
      <c r="BE12" s="30"/>
      <c r="BF12" s="7" t="s">
        <v>196</v>
      </c>
      <c r="BG12" s="44" t="s">
        <v>197</v>
      </c>
      <c r="BH12" s="45" t="s">
        <v>198</v>
      </c>
      <c r="BI12" s="2" t="s">
        <v>157</v>
      </c>
      <c r="BJ12" s="7" t="s">
        <v>97</v>
      </c>
      <c r="BK12" s="7" t="s">
        <v>199</v>
      </c>
      <c r="BL12" s="7"/>
      <c r="BM12" s="7"/>
      <c r="BN12" s="7">
        <v>3016</v>
      </c>
      <c r="BO12" s="6" t="e">
        <f t="shared" ca="1" si="4"/>
        <v>#NAME?</v>
      </c>
      <c r="BP12" s="55" t="e">
        <f t="shared" ca="1" si="5"/>
        <v>#NAME?</v>
      </c>
      <c r="BQ12" s="6"/>
      <c r="BR12" s="6"/>
      <c r="BS12" s="6"/>
      <c r="BT12" s="8"/>
      <c r="BU12" s="6"/>
      <c r="BV12" s="66"/>
      <c r="BW12" s="66"/>
      <c r="BX12" s="66"/>
      <c r="BY12" s="66"/>
      <c r="BZ12" s="8" t="s">
        <v>95</v>
      </c>
      <c r="CA12" s="8">
        <v>45313</v>
      </c>
      <c r="CB12" s="8" t="s">
        <v>95</v>
      </c>
      <c r="CC12" s="8">
        <v>45313</v>
      </c>
      <c r="CD12" s="8" t="s">
        <v>95</v>
      </c>
      <c r="CE12" s="8">
        <v>45313</v>
      </c>
    </row>
    <row r="13" spans="1:90" ht="15.75" customHeight="1" x14ac:dyDescent="0.35">
      <c r="A13" s="15">
        <v>406</v>
      </c>
      <c r="B13" s="7" t="s">
        <v>85</v>
      </c>
      <c r="C13" s="6" t="s">
        <v>86</v>
      </c>
      <c r="D13" s="7">
        <v>1118573202</v>
      </c>
      <c r="E13" s="7" t="s">
        <v>200</v>
      </c>
      <c r="F13" s="7" t="s">
        <v>123</v>
      </c>
      <c r="G13" s="7" t="s">
        <v>87</v>
      </c>
      <c r="H13" s="6" t="s">
        <v>88</v>
      </c>
      <c r="I13" s="7" t="s">
        <v>148</v>
      </c>
      <c r="J13" s="6">
        <v>217</v>
      </c>
      <c r="K13" s="6" t="s">
        <v>149</v>
      </c>
      <c r="L13" s="8">
        <v>45454</v>
      </c>
      <c r="M13" s="6" t="s">
        <v>100</v>
      </c>
      <c r="N13" s="6">
        <v>459</v>
      </c>
      <c r="O13" s="8">
        <v>45448</v>
      </c>
      <c r="P13" s="6" t="s">
        <v>89</v>
      </c>
      <c r="Q13" s="8">
        <v>36166</v>
      </c>
      <c r="R13" s="9" t="e">
        <f ca="1">IF(Q13="",0,INT(_xll.FRAC.AÑO(Q13,TODAY())))</f>
        <v>#NAME?</v>
      </c>
      <c r="S13" s="10" t="s">
        <v>150</v>
      </c>
      <c r="T13" s="10" t="s">
        <v>151</v>
      </c>
      <c r="U13" s="10"/>
      <c r="V13" s="10" t="s">
        <v>91</v>
      </c>
      <c r="W13" s="11">
        <v>3707282</v>
      </c>
      <c r="X13" s="42">
        <v>0</v>
      </c>
      <c r="Y13" s="11">
        <f t="shared" si="0"/>
        <v>0</v>
      </c>
      <c r="Z13" s="42">
        <v>0</v>
      </c>
      <c r="AA13" s="11">
        <f t="shared" si="1"/>
        <v>0</v>
      </c>
      <c r="AB13" s="43">
        <v>0.125</v>
      </c>
      <c r="AC13" s="11">
        <f t="shared" si="2"/>
        <v>463410.25</v>
      </c>
      <c r="AD13" s="11">
        <v>0</v>
      </c>
      <c r="AE13" s="11">
        <v>0</v>
      </c>
      <c r="AF13" s="11">
        <v>0</v>
      </c>
      <c r="AG13" s="11">
        <v>0</v>
      </c>
      <c r="AH13" s="11">
        <v>0</v>
      </c>
      <c r="AI13" s="42">
        <v>0</v>
      </c>
      <c r="AJ13" s="11">
        <f t="shared" si="3"/>
        <v>0</v>
      </c>
      <c r="AK13" s="11" t="s">
        <v>106</v>
      </c>
      <c r="AL13" s="11" t="s">
        <v>107</v>
      </c>
      <c r="AM13" s="11" t="s">
        <v>117</v>
      </c>
      <c r="AN13" s="11" t="s">
        <v>134</v>
      </c>
      <c r="AO13" s="7" t="s">
        <v>92</v>
      </c>
      <c r="AP13" s="7"/>
      <c r="AQ13" s="7" t="s">
        <v>101</v>
      </c>
      <c r="AR13" s="7" t="s">
        <v>133</v>
      </c>
      <c r="AS13" s="7" t="s">
        <v>94</v>
      </c>
      <c r="AT13" s="6" t="s">
        <v>96</v>
      </c>
      <c r="AU13" s="6" t="s">
        <v>96</v>
      </c>
      <c r="AV13" s="7"/>
      <c r="AW13" s="7"/>
      <c r="AX13" s="75"/>
      <c r="AY13" s="79"/>
      <c r="AZ13" s="79"/>
      <c r="BA13" s="7" t="s">
        <v>201</v>
      </c>
      <c r="BB13" s="50" t="s">
        <v>202</v>
      </c>
      <c r="BC13" s="7"/>
      <c r="BD13" s="30">
        <v>3134518453</v>
      </c>
      <c r="BE13" s="30"/>
      <c r="BF13" s="7" t="s">
        <v>203</v>
      </c>
      <c r="BG13" s="44" t="s">
        <v>204</v>
      </c>
      <c r="BH13" s="45" t="s">
        <v>205</v>
      </c>
      <c r="BI13" s="49" t="s">
        <v>172</v>
      </c>
      <c r="BJ13" s="7" t="s">
        <v>97</v>
      </c>
      <c r="BK13" s="7" t="s">
        <v>206</v>
      </c>
      <c r="BL13" s="7"/>
      <c r="BM13" s="7"/>
      <c r="BN13" s="7">
        <v>2988</v>
      </c>
      <c r="BO13" s="6" t="e">
        <f t="shared" ca="1" si="4"/>
        <v>#NAME?</v>
      </c>
      <c r="BP13" s="1" t="e">
        <f t="shared" ca="1" si="5"/>
        <v>#NAME?</v>
      </c>
      <c r="BQ13" s="6"/>
      <c r="BR13" s="6"/>
      <c r="BS13" s="6"/>
      <c r="BT13" s="8"/>
      <c r="BU13" s="6"/>
      <c r="BV13" s="66"/>
      <c r="BW13" s="66"/>
      <c r="BX13" s="66"/>
      <c r="BY13" s="66"/>
      <c r="BZ13" s="8" t="s">
        <v>95</v>
      </c>
      <c r="CA13" s="8">
        <v>45447</v>
      </c>
      <c r="CB13" s="66" t="s">
        <v>95</v>
      </c>
      <c r="CC13" s="66">
        <v>45432</v>
      </c>
      <c r="CD13" s="66" t="s">
        <v>95</v>
      </c>
      <c r="CE13" s="66">
        <v>45432</v>
      </c>
    </row>
    <row r="14" spans="1:90" ht="16.5" customHeight="1" x14ac:dyDescent="0.35">
      <c r="A14" s="15">
        <v>407</v>
      </c>
      <c r="B14" s="7" t="s">
        <v>85</v>
      </c>
      <c r="C14" s="6" t="s">
        <v>86</v>
      </c>
      <c r="D14" s="7">
        <v>1022983988</v>
      </c>
      <c r="E14" s="7" t="s">
        <v>207</v>
      </c>
      <c r="F14" s="7" t="s">
        <v>123</v>
      </c>
      <c r="G14" s="7" t="s">
        <v>87</v>
      </c>
      <c r="H14" s="6" t="s">
        <v>88</v>
      </c>
      <c r="I14" s="7" t="s">
        <v>148</v>
      </c>
      <c r="J14" s="6">
        <v>217</v>
      </c>
      <c r="K14" s="6" t="s">
        <v>149</v>
      </c>
      <c r="L14" s="8">
        <v>45418</v>
      </c>
      <c r="M14" s="6" t="s">
        <v>100</v>
      </c>
      <c r="N14" s="6">
        <v>377</v>
      </c>
      <c r="O14" s="8">
        <v>45415</v>
      </c>
      <c r="P14" s="6" t="s">
        <v>89</v>
      </c>
      <c r="Q14" s="8">
        <v>34015</v>
      </c>
      <c r="R14" s="9" t="e">
        <f ca="1">IF(Q14="",0,INT(_xll.FRAC.AÑO(Q14,TODAY())))</f>
        <v>#NAME?</v>
      </c>
      <c r="S14" s="10" t="s">
        <v>150</v>
      </c>
      <c r="T14" s="10" t="s">
        <v>151</v>
      </c>
      <c r="U14" s="10"/>
      <c r="V14" s="10" t="s">
        <v>91</v>
      </c>
      <c r="W14" s="11">
        <v>3707282</v>
      </c>
      <c r="X14" s="42">
        <v>0</v>
      </c>
      <c r="Y14" s="11">
        <f t="shared" si="0"/>
        <v>0</v>
      </c>
      <c r="Z14" s="42">
        <v>0</v>
      </c>
      <c r="AA14" s="11">
        <f t="shared" si="1"/>
        <v>0</v>
      </c>
      <c r="AB14" s="43">
        <v>0.13500000000000001</v>
      </c>
      <c r="AC14" s="11">
        <f t="shared" si="2"/>
        <v>500483.07</v>
      </c>
      <c r="AD14" s="11">
        <v>0</v>
      </c>
      <c r="AE14" s="11">
        <v>0</v>
      </c>
      <c r="AF14" s="11">
        <v>0</v>
      </c>
      <c r="AG14" s="11">
        <v>0</v>
      </c>
      <c r="AH14" s="11">
        <v>0</v>
      </c>
      <c r="AI14" s="42">
        <v>0</v>
      </c>
      <c r="AJ14" s="11">
        <f t="shared" si="3"/>
        <v>0</v>
      </c>
      <c r="AK14" s="11" t="s">
        <v>106</v>
      </c>
      <c r="AL14" s="11" t="s">
        <v>121</v>
      </c>
      <c r="AM14" s="11" t="s">
        <v>117</v>
      </c>
      <c r="AN14" s="11" t="s">
        <v>134</v>
      </c>
      <c r="AO14" s="7" t="s">
        <v>92</v>
      </c>
      <c r="AP14" s="7"/>
      <c r="AQ14" s="7" t="s">
        <v>111</v>
      </c>
      <c r="AR14" s="7" t="s">
        <v>102</v>
      </c>
      <c r="AS14" s="7" t="s">
        <v>94</v>
      </c>
      <c r="AT14" s="6" t="s">
        <v>96</v>
      </c>
      <c r="AU14" s="6" t="s">
        <v>96</v>
      </c>
      <c r="AV14" s="7"/>
      <c r="AW14" s="7"/>
      <c r="AX14" s="75"/>
      <c r="AY14" s="79"/>
      <c r="AZ14" s="79"/>
      <c r="BA14" s="7" t="s">
        <v>208</v>
      </c>
      <c r="BB14" s="50" t="s">
        <v>209</v>
      </c>
      <c r="BC14" s="7"/>
      <c r="BD14" s="30">
        <v>3208091921</v>
      </c>
      <c r="BE14" s="30"/>
      <c r="BF14" s="7" t="s">
        <v>210</v>
      </c>
      <c r="BG14" s="44" t="s">
        <v>211</v>
      </c>
      <c r="BH14" s="45" t="s">
        <v>212</v>
      </c>
      <c r="BI14" s="2" t="s">
        <v>157</v>
      </c>
      <c r="BJ14" s="7" t="s">
        <v>97</v>
      </c>
      <c r="BK14" s="7" t="s">
        <v>103</v>
      </c>
      <c r="BL14" s="7"/>
      <c r="BM14" s="7"/>
      <c r="BN14" s="7">
        <v>2980</v>
      </c>
      <c r="BO14" s="6" t="e">
        <f t="shared" ca="1" si="4"/>
        <v>#NAME?</v>
      </c>
      <c r="BP14" s="1" t="e">
        <f t="shared" ca="1" si="5"/>
        <v>#NAME?</v>
      </c>
      <c r="BQ14" s="6"/>
      <c r="BR14" s="6"/>
      <c r="BS14" s="6"/>
      <c r="BT14" s="8"/>
      <c r="BU14" s="6"/>
      <c r="BV14" s="66"/>
      <c r="BW14" s="66"/>
      <c r="BX14" s="66"/>
      <c r="BY14" s="66"/>
      <c r="BZ14" s="8" t="s">
        <v>95</v>
      </c>
      <c r="CA14" s="8">
        <v>45407</v>
      </c>
      <c r="CB14" s="8" t="s">
        <v>95</v>
      </c>
      <c r="CC14" s="8">
        <v>45407</v>
      </c>
      <c r="CD14" s="66" t="s">
        <v>95</v>
      </c>
      <c r="CE14" s="66">
        <v>45406</v>
      </c>
    </row>
    <row r="15" spans="1:90" ht="14.25" customHeight="1" x14ac:dyDescent="0.35">
      <c r="A15" s="15">
        <v>408</v>
      </c>
      <c r="B15" s="7" t="s">
        <v>85</v>
      </c>
      <c r="C15" s="6" t="s">
        <v>86</v>
      </c>
      <c r="D15" s="7">
        <v>1007385095</v>
      </c>
      <c r="E15" s="7" t="s">
        <v>213</v>
      </c>
      <c r="F15" s="7" t="s">
        <v>123</v>
      </c>
      <c r="G15" s="7" t="s">
        <v>87</v>
      </c>
      <c r="H15" s="6" t="s">
        <v>88</v>
      </c>
      <c r="I15" s="7" t="s">
        <v>148</v>
      </c>
      <c r="J15" s="6">
        <v>217</v>
      </c>
      <c r="K15" s="6" t="s">
        <v>149</v>
      </c>
      <c r="L15" s="8">
        <v>45456</v>
      </c>
      <c r="M15" s="6" t="s">
        <v>100</v>
      </c>
      <c r="N15" s="6">
        <v>460</v>
      </c>
      <c r="O15" s="8">
        <v>45448</v>
      </c>
      <c r="P15" s="6" t="s">
        <v>89</v>
      </c>
      <c r="Q15" s="8">
        <v>36740</v>
      </c>
      <c r="R15" s="9" t="e">
        <f ca="1">IF(Q15="",0,INT(_xll.FRAC.AÑO(Q15,TODAY())))</f>
        <v>#NAME?</v>
      </c>
      <c r="S15" s="10" t="s">
        <v>150</v>
      </c>
      <c r="T15" s="10" t="s">
        <v>151</v>
      </c>
      <c r="U15" s="10"/>
      <c r="V15" s="10" t="s">
        <v>91</v>
      </c>
      <c r="W15" s="11">
        <v>3707282</v>
      </c>
      <c r="X15" s="42">
        <v>0</v>
      </c>
      <c r="Y15" s="11">
        <f t="shared" si="0"/>
        <v>0</v>
      </c>
      <c r="Z15" s="42">
        <v>0</v>
      </c>
      <c r="AA15" s="11">
        <f t="shared" si="1"/>
        <v>0</v>
      </c>
      <c r="AB15" s="43">
        <v>0.125</v>
      </c>
      <c r="AC15" s="11">
        <f t="shared" si="2"/>
        <v>463410.25</v>
      </c>
      <c r="AD15" s="11">
        <v>0</v>
      </c>
      <c r="AE15" s="11">
        <v>0</v>
      </c>
      <c r="AF15" s="11">
        <v>0</v>
      </c>
      <c r="AG15" s="11">
        <v>0</v>
      </c>
      <c r="AH15" s="11">
        <v>0</v>
      </c>
      <c r="AI15" s="42">
        <v>0</v>
      </c>
      <c r="AJ15" s="11">
        <f t="shared" si="3"/>
        <v>0</v>
      </c>
      <c r="AK15" s="11" t="s">
        <v>106</v>
      </c>
      <c r="AL15" s="81" t="s">
        <v>119</v>
      </c>
      <c r="AM15" s="11" t="s">
        <v>117</v>
      </c>
      <c r="AN15" s="11" t="s">
        <v>134</v>
      </c>
      <c r="AO15" s="7" t="s">
        <v>101</v>
      </c>
      <c r="AP15" s="7"/>
      <c r="AQ15" s="7" t="s">
        <v>93</v>
      </c>
      <c r="AR15" s="7" t="s">
        <v>122</v>
      </c>
      <c r="AS15" s="7" t="s">
        <v>94</v>
      </c>
      <c r="AT15" s="6" t="s">
        <v>96</v>
      </c>
      <c r="AU15" s="6" t="s">
        <v>96</v>
      </c>
      <c r="AV15" s="7"/>
      <c r="AW15" s="7"/>
      <c r="AX15" s="75"/>
      <c r="AY15" s="79"/>
      <c r="AZ15" s="79"/>
      <c r="BA15" s="7" t="s">
        <v>214</v>
      </c>
      <c r="BB15" s="50" t="s">
        <v>215</v>
      </c>
      <c r="BC15" s="7"/>
      <c r="BD15" s="30">
        <v>3188439033</v>
      </c>
      <c r="BE15" s="30"/>
      <c r="BF15" s="7" t="s">
        <v>216</v>
      </c>
      <c r="BG15" s="44" t="s">
        <v>217</v>
      </c>
      <c r="BH15" s="45" t="s">
        <v>218</v>
      </c>
      <c r="BI15" s="49" t="s">
        <v>172</v>
      </c>
      <c r="BJ15" s="7" t="s">
        <v>97</v>
      </c>
      <c r="BK15" s="7" t="s">
        <v>143</v>
      </c>
      <c r="BL15" s="7"/>
      <c r="BM15" s="7"/>
      <c r="BN15" s="7">
        <v>2987</v>
      </c>
      <c r="BO15" s="6" t="e">
        <f t="shared" ca="1" si="4"/>
        <v>#NAME?</v>
      </c>
      <c r="BP15" s="1" t="e">
        <f t="shared" ca="1" si="5"/>
        <v>#NAME?</v>
      </c>
      <c r="BQ15" s="6"/>
      <c r="BR15" s="6"/>
      <c r="BS15" s="6"/>
      <c r="BT15" s="8"/>
      <c r="BU15" s="6"/>
      <c r="BV15" s="66"/>
      <c r="BW15" s="66"/>
      <c r="BX15" s="66"/>
      <c r="BY15" s="66"/>
      <c r="BZ15" s="8" t="s">
        <v>95</v>
      </c>
      <c r="CA15" s="8">
        <v>45406</v>
      </c>
      <c r="CB15" s="66" t="s">
        <v>95</v>
      </c>
      <c r="CC15" s="66">
        <v>45430</v>
      </c>
      <c r="CD15" s="66" t="s">
        <v>95</v>
      </c>
      <c r="CE15" s="66">
        <v>45430</v>
      </c>
    </row>
    <row r="16" spans="1:90" ht="13.5" customHeight="1" x14ac:dyDescent="0.35">
      <c r="A16" s="15">
        <v>409</v>
      </c>
      <c r="B16" s="7" t="s">
        <v>85</v>
      </c>
      <c r="C16" s="6" t="s">
        <v>86</v>
      </c>
      <c r="D16" s="7">
        <v>1041900294</v>
      </c>
      <c r="E16" s="7" t="s">
        <v>219</v>
      </c>
      <c r="F16" s="7" t="s">
        <v>123</v>
      </c>
      <c r="G16" s="7" t="s">
        <v>87</v>
      </c>
      <c r="H16" s="6" t="s">
        <v>88</v>
      </c>
      <c r="I16" s="7" t="s">
        <v>148</v>
      </c>
      <c r="J16" s="6">
        <v>217</v>
      </c>
      <c r="K16" s="6" t="s">
        <v>149</v>
      </c>
      <c r="L16" s="8">
        <v>45608</v>
      </c>
      <c r="M16" s="6" t="s">
        <v>100</v>
      </c>
      <c r="N16" s="6">
        <v>756</v>
      </c>
      <c r="O16" s="8">
        <v>45626</v>
      </c>
      <c r="P16" s="6" t="s">
        <v>89</v>
      </c>
      <c r="Q16" s="8">
        <v>35092</v>
      </c>
      <c r="R16" s="9" t="e">
        <f ca="1">IF(Q16="",0,INT(_xll.FRAC.AÑO(Q16,TODAY())))</f>
        <v>#NAME?</v>
      </c>
      <c r="S16" s="10" t="s">
        <v>150</v>
      </c>
      <c r="T16" s="10" t="s">
        <v>151</v>
      </c>
      <c r="U16" s="10"/>
      <c r="V16" s="10" t="s">
        <v>91</v>
      </c>
      <c r="W16" s="11">
        <v>3707282</v>
      </c>
      <c r="X16" s="42">
        <v>0</v>
      </c>
      <c r="Y16" s="11">
        <f t="shared" si="0"/>
        <v>0</v>
      </c>
      <c r="Z16" s="42">
        <v>0</v>
      </c>
      <c r="AA16" s="11">
        <f t="shared" si="1"/>
        <v>0</v>
      </c>
      <c r="AB16" s="43">
        <v>0.115</v>
      </c>
      <c r="AC16" s="11">
        <f t="shared" si="2"/>
        <v>426337.43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42">
        <v>0</v>
      </c>
      <c r="AJ16" s="11">
        <f t="shared" si="3"/>
        <v>0</v>
      </c>
      <c r="AK16" s="11" t="s">
        <v>106</v>
      </c>
      <c r="AL16" s="11" t="s">
        <v>107</v>
      </c>
      <c r="AM16" s="11" t="s">
        <v>117</v>
      </c>
      <c r="AN16" s="11" t="s">
        <v>134</v>
      </c>
      <c r="AO16" s="7" t="s">
        <v>101</v>
      </c>
      <c r="AP16" s="7"/>
      <c r="AQ16" s="7" t="s">
        <v>101</v>
      </c>
      <c r="AR16" s="7" t="s">
        <v>105</v>
      </c>
      <c r="AS16" s="7" t="s">
        <v>94</v>
      </c>
      <c r="AT16" s="6" t="s">
        <v>96</v>
      </c>
      <c r="AU16" s="6" t="s">
        <v>96</v>
      </c>
      <c r="AV16" s="7"/>
      <c r="AW16" s="7"/>
      <c r="AX16" s="75"/>
      <c r="AY16" s="79"/>
      <c r="AZ16" s="79"/>
      <c r="BA16" s="7" t="s">
        <v>220</v>
      </c>
      <c r="BB16" s="50" t="s">
        <v>221</v>
      </c>
      <c r="BC16" s="7"/>
      <c r="BD16" s="30">
        <v>3214386842</v>
      </c>
      <c r="BE16" s="30"/>
      <c r="BF16" s="7" t="s">
        <v>222</v>
      </c>
      <c r="BG16" s="44" t="s">
        <v>223</v>
      </c>
      <c r="BH16" s="45" t="s">
        <v>224</v>
      </c>
      <c r="BI16" s="49" t="s">
        <v>172</v>
      </c>
      <c r="BJ16" s="7" t="s">
        <v>97</v>
      </c>
      <c r="BK16" s="7" t="s">
        <v>225</v>
      </c>
      <c r="BL16" s="7"/>
      <c r="BM16" s="7"/>
      <c r="BN16" s="7">
        <v>3018</v>
      </c>
      <c r="BO16" s="6" t="e">
        <f t="shared" ca="1" si="4"/>
        <v>#NAME?</v>
      </c>
      <c r="BP16" s="55" t="e">
        <f t="shared" ca="1" si="5"/>
        <v>#NAME?</v>
      </c>
      <c r="BQ16" s="6"/>
      <c r="BR16" s="6"/>
      <c r="BS16" s="6"/>
      <c r="BT16" s="8"/>
      <c r="BU16" s="6"/>
      <c r="BV16" s="66"/>
      <c r="BW16" s="66"/>
      <c r="BX16" s="66"/>
      <c r="BY16" s="66"/>
      <c r="BZ16" s="8" t="s">
        <v>95</v>
      </c>
      <c r="CA16" s="8">
        <v>45587</v>
      </c>
      <c r="CB16" s="8" t="s">
        <v>95</v>
      </c>
      <c r="CC16" s="8">
        <v>45587</v>
      </c>
      <c r="CD16" s="8" t="s">
        <v>95</v>
      </c>
      <c r="CE16" s="8">
        <v>45587</v>
      </c>
    </row>
    <row r="17" spans="1:90" ht="15" customHeight="1" x14ac:dyDescent="0.35">
      <c r="A17" s="15">
        <v>410</v>
      </c>
      <c r="B17" s="7" t="s">
        <v>85</v>
      </c>
      <c r="C17" s="6" t="s">
        <v>86</v>
      </c>
      <c r="D17" s="7">
        <v>1030549683</v>
      </c>
      <c r="E17" s="7" t="s">
        <v>226</v>
      </c>
      <c r="F17" s="7" t="s">
        <v>123</v>
      </c>
      <c r="G17" s="7" t="s">
        <v>87</v>
      </c>
      <c r="H17" s="6" t="s">
        <v>88</v>
      </c>
      <c r="I17" s="7" t="s">
        <v>148</v>
      </c>
      <c r="J17" s="6">
        <v>217</v>
      </c>
      <c r="K17" s="6" t="s">
        <v>149</v>
      </c>
      <c r="L17" s="8">
        <v>45420</v>
      </c>
      <c r="M17" s="6" t="s">
        <v>100</v>
      </c>
      <c r="N17" s="6">
        <v>376</v>
      </c>
      <c r="O17" s="8">
        <v>45415</v>
      </c>
      <c r="P17" s="6" t="s">
        <v>89</v>
      </c>
      <c r="Q17" s="8">
        <v>32427</v>
      </c>
      <c r="R17" s="9" t="e">
        <f ca="1">IF(Q17="",0,INT(_xll.FRAC.AÑO(Q17,TODAY())))</f>
        <v>#NAME?</v>
      </c>
      <c r="S17" s="10" t="s">
        <v>150</v>
      </c>
      <c r="T17" s="10" t="s">
        <v>151</v>
      </c>
      <c r="U17" s="10"/>
      <c r="V17" s="10" t="s">
        <v>91</v>
      </c>
      <c r="W17" s="11">
        <v>3707282</v>
      </c>
      <c r="X17" s="42">
        <v>0</v>
      </c>
      <c r="Y17" s="11">
        <f t="shared" si="0"/>
        <v>0</v>
      </c>
      <c r="Z17" s="42">
        <v>0</v>
      </c>
      <c r="AA17" s="11">
        <f t="shared" si="1"/>
        <v>0</v>
      </c>
      <c r="AB17" s="43">
        <v>0.17499999999999999</v>
      </c>
      <c r="AC17" s="11">
        <f t="shared" si="2"/>
        <v>648774.35</v>
      </c>
      <c r="AD17" s="11">
        <v>0</v>
      </c>
      <c r="AE17" s="11">
        <v>0</v>
      </c>
      <c r="AF17" s="11">
        <v>0</v>
      </c>
      <c r="AG17" s="11">
        <v>0</v>
      </c>
      <c r="AH17" s="11">
        <v>0</v>
      </c>
      <c r="AI17" s="42">
        <v>0</v>
      </c>
      <c r="AJ17" s="11">
        <f t="shared" si="3"/>
        <v>0</v>
      </c>
      <c r="AK17" s="11" t="s">
        <v>106</v>
      </c>
      <c r="AL17" s="11" t="s">
        <v>107</v>
      </c>
      <c r="AM17" s="11" t="s">
        <v>129</v>
      </c>
      <c r="AN17" s="11" t="s">
        <v>130</v>
      </c>
      <c r="AO17" s="7" t="s">
        <v>101</v>
      </c>
      <c r="AP17" s="7"/>
      <c r="AQ17" s="7" t="s">
        <v>101</v>
      </c>
      <c r="AR17" s="7" t="s">
        <v>122</v>
      </c>
      <c r="AS17" s="7" t="s">
        <v>94</v>
      </c>
      <c r="AT17" s="6" t="s">
        <v>96</v>
      </c>
      <c r="AU17" s="6" t="s">
        <v>96</v>
      </c>
      <c r="AV17" s="7"/>
      <c r="AW17" s="7"/>
      <c r="AX17" s="75"/>
      <c r="AY17" s="79"/>
      <c r="AZ17" s="79"/>
      <c r="BA17" s="7" t="s">
        <v>227</v>
      </c>
      <c r="BB17" s="50" t="s">
        <v>228</v>
      </c>
      <c r="BC17" s="7"/>
      <c r="BD17" s="30">
        <v>3012961639</v>
      </c>
      <c r="BE17" s="30"/>
      <c r="BF17" s="7" t="s">
        <v>229</v>
      </c>
      <c r="BG17" s="44" t="s">
        <v>230</v>
      </c>
      <c r="BH17" s="45" t="s">
        <v>231</v>
      </c>
      <c r="BI17" s="2" t="s">
        <v>157</v>
      </c>
      <c r="BJ17" s="7" t="s">
        <v>126</v>
      </c>
      <c r="BK17" s="7" t="s">
        <v>103</v>
      </c>
      <c r="BL17" s="7"/>
      <c r="BM17" s="7"/>
      <c r="BN17" s="7">
        <v>2981</v>
      </c>
      <c r="BO17" s="6" t="e">
        <f t="shared" ca="1" si="4"/>
        <v>#NAME?</v>
      </c>
      <c r="BP17" s="1" t="e">
        <f t="shared" ca="1" si="5"/>
        <v>#NAME?</v>
      </c>
      <c r="BQ17" s="6"/>
      <c r="BR17" s="6"/>
      <c r="BS17" s="6"/>
      <c r="BT17" s="8"/>
      <c r="BU17" s="6"/>
      <c r="BV17" s="66"/>
      <c r="BW17" s="66"/>
      <c r="BX17" s="66"/>
      <c r="BY17" s="66"/>
      <c r="BZ17" s="8" t="s">
        <v>95</v>
      </c>
      <c r="CA17" s="8">
        <v>45415</v>
      </c>
      <c r="CB17" s="8" t="s">
        <v>95</v>
      </c>
      <c r="CC17" s="8">
        <v>45415</v>
      </c>
      <c r="CD17" s="8" t="s">
        <v>95</v>
      </c>
      <c r="CE17" s="8">
        <v>45415</v>
      </c>
    </row>
    <row r="18" spans="1:90" ht="15.75" customHeight="1" x14ac:dyDescent="0.35">
      <c r="A18" s="15">
        <v>411</v>
      </c>
      <c r="B18" s="7" t="s">
        <v>85</v>
      </c>
      <c r="C18" s="6" t="s">
        <v>86</v>
      </c>
      <c r="D18" s="7">
        <v>1013657126</v>
      </c>
      <c r="E18" s="7" t="s">
        <v>232</v>
      </c>
      <c r="F18" s="7" t="s">
        <v>123</v>
      </c>
      <c r="G18" s="7" t="s">
        <v>87</v>
      </c>
      <c r="H18" s="6" t="s">
        <v>88</v>
      </c>
      <c r="I18" s="7" t="s">
        <v>148</v>
      </c>
      <c r="J18" s="6">
        <v>217</v>
      </c>
      <c r="K18" s="6" t="s">
        <v>149</v>
      </c>
      <c r="L18" s="8">
        <v>45510</v>
      </c>
      <c r="M18" s="6" t="s">
        <v>100</v>
      </c>
      <c r="N18" s="6">
        <v>615</v>
      </c>
      <c r="O18" s="8">
        <v>45505</v>
      </c>
      <c r="P18" s="6" t="s">
        <v>89</v>
      </c>
      <c r="Q18" s="8">
        <v>34777</v>
      </c>
      <c r="R18" s="9" t="e">
        <f ca="1">IF(Q18="",0,INT(_xll.FRAC.AÑO(Q18,TODAY())))</f>
        <v>#NAME?</v>
      </c>
      <c r="S18" s="10" t="s">
        <v>150</v>
      </c>
      <c r="T18" s="10" t="s">
        <v>151</v>
      </c>
      <c r="U18" s="10"/>
      <c r="V18" s="10" t="s">
        <v>91</v>
      </c>
      <c r="W18" s="11">
        <v>3707282</v>
      </c>
      <c r="X18" s="42">
        <v>0</v>
      </c>
      <c r="Y18" s="11">
        <f t="shared" si="0"/>
        <v>0</v>
      </c>
      <c r="Z18" s="42">
        <v>0</v>
      </c>
      <c r="AA18" s="11">
        <f t="shared" si="1"/>
        <v>0</v>
      </c>
      <c r="AB18" s="43">
        <v>0.115</v>
      </c>
      <c r="AC18" s="11">
        <f t="shared" si="2"/>
        <v>426337.43</v>
      </c>
      <c r="AD18" s="11">
        <v>0</v>
      </c>
      <c r="AE18" s="11">
        <v>0</v>
      </c>
      <c r="AF18" s="11">
        <v>0</v>
      </c>
      <c r="AG18" s="11">
        <v>0</v>
      </c>
      <c r="AH18" s="11">
        <v>0</v>
      </c>
      <c r="AI18" s="42">
        <v>0</v>
      </c>
      <c r="AJ18" s="11">
        <f t="shared" si="3"/>
        <v>0</v>
      </c>
      <c r="AK18" s="11" t="s">
        <v>106</v>
      </c>
      <c r="AL18" s="81" t="s">
        <v>119</v>
      </c>
      <c r="AM18" s="11" t="s">
        <v>129</v>
      </c>
      <c r="AN18" s="11" t="s">
        <v>130</v>
      </c>
      <c r="AO18" s="7" t="s">
        <v>101</v>
      </c>
      <c r="AP18" s="7"/>
      <c r="AQ18" s="7" t="s">
        <v>93</v>
      </c>
      <c r="AR18" s="7" t="s">
        <v>102</v>
      </c>
      <c r="AS18" s="7" t="s">
        <v>94</v>
      </c>
      <c r="AT18" s="6" t="s">
        <v>96</v>
      </c>
      <c r="AU18" s="6" t="s">
        <v>96</v>
      </c>
      <c r="AV18" s="7"/>
      <c r="AW18" s="7"/>
      <c r="AX18" s="75"/>
      <c r="AY18" s="79"/>
      <c r="AZ18" s="79"/>
      <c r="BA18" s="7" t="s">
        <v>233</v>
      </c>
      <c r="BB18" s="50" t="s">
        <v>234</v>
      </c>
      <c r="BC18" s="7"/>
      <c r="BD18" s="30">
        <v>3249494229</v>
      </c>
      <c r="BE18" s="30"/>
      <c r="BF18" s="7" t="s">
        <v>235</v>
      </c>
      <c r="BG18" s="44" t="s">
        <v>236</v>
      </c>
      <c r="BH18" s="45" t="s">
        <v>237</v>
      </c>
      <c r="BI18" s="2" t="s">
        <v>157</v>
      </c>
      <c r="BJ18" s="7" t="s">
        <v>126</v>
      </c>
      <c r="BK18" s="7" t="s">
        <v>136</v>
      </c>
      <c r="BL18" s="7"/>
      <c r="BM18" s="7"/>
      <c r="BN18" s="7">
        <v>3004</v>
      </c>
      <c r="BO18" s="6" t="e">
        <f t="shared" ca="1" si="4"/>
        <v>#NAME?</v>
      </c>
      <c r="BP18" s="1" t="e">
        <f t="shared" ca="1" si="5"/>
        <v>#NAME?</v>
      </c>
      <c r="BQ18" s="6"/>
      <c r="BR18" s="6"/>
      <c r="BS18" s="6"/>
      <c r="BT18" s="8"/>
      <c r="BU18" s="6"/>
      <c r="BV18" s="66"/>
      <c r="BW18" s="66"/>
      <c r="BX18" s="66"/>
      <c r="BY18" s="66"/>
      <c r="BZ18" s="8" t="s">
        <v>95</v>
      </c>
      <c r="CA18" s="8">
        <v>45502</v>
      </c>
      <c r="CB18" s="66" t="s">
        <v>95</v>
      </c>
      <c r="CC18" s="66">
        <v>45532</v>
      </c>
      <c r="CD18" s="66" t="s">
        <v>95</v>
      </c>
      <c r="CE18" s="66">
        <v>45501</v>
      </c>
    </row>
    <row r="19" spans="1:90" ht="14.25" customHeight="1" x14ac:dyDescent="0.35">
      <c r="A19" s="15">
        <v>412</v>
      </c>
      <c r="B19" s="7" t="s">
        <v>85</v>
      </c>
      <c r="C19" s="6" t="s">
        <v>86</v>
      </c>
      <c r="D19" s="7">
        <v>1030623369</v>
      </c>
      <c r="E19" s="7" t="s">
        <v>238</v>
      </c>
      <c r="F19" s="7" t="s">
        <v>123</v>
      </c>
      <c r="G19" s="7" t="s">
        <v>87</v>
      </c>
      <c r="H19" s="6" t="s">
        <v>88</v>
      </c>
      <c r="I19" s="7" t="s">
        <v>148</v>
      </c>
      <c r="J19" s="6">
        <v>217</v>
      </c>
      <c r="K19" s="6" t="s">
        <v>149</v>
      </c>
      <c r="L19" s="8" t="s">
        <v>239</v>
      </c>
      <c r="M19" s="6" t="s">
        <v>100</v>
      </c>
      <c r="N19" s="6">
        <v>163</v>
      </c>
      <c r="O19" s="8">
        <v>45719</v>
      </c>
      <c r="P19" s="6" t="s">
        <v>89</v>
      </c>
      <c r="Q19" s="8">
        <v>34056</v>
      </c>
      <c r="R19" s="9" t="e">
        <f ca="1">IF(Q19="",0,INT(_xll.FRAC.AÑO(Q19,TODAY())))</f>
        <v>#NAME?</v>
      </c>
      <c r="S19" s="10" t="s">
        <v>150</v>
      </c>
      <c r="T19" s="10" t="s">
        <v>151</v>
      </c>
      <c r="U19" s="10"/>
      <c r="V19" s="10" t="s">
        <v>91</v>
      </c>
      <c r="W19" s="11">
        <v>3707282</v>
      </c>
      <c r="X19" s="42">
        <v>0</v>
      </c>
      <c r="Y19" s="11">
        <f t="shared" si="0"/>
        <v>0</v>
      </c>
      <c r="Z19" s="42">
        <v>0</v>
      </c>
      <c r="AA19" s="11">
        <f t="shared" si="1"/>
        <v>0</v>
      </c>
      <c r="AB19" s="43">
        <v>0.115</v>
      </c>
      <c r="AC19" s="11">
        <f t="shared" si="2"/>
        <v>426337.43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  <c r="AI19" s="42">
        <v>0</v>
      </c>
      <c r="AJ19" s="11">
        <f t="shared" si="3"/>
        <v>0</v>
      </c>
      <c r="AK19" s="11" t="s">
        <v>106</v>
      </c>
      <c r="AL19" s="11" t="s">
        <v>121</v>
      </c>
      <c r="AM19" s="11" t="s">
        <v>129</v>
      </c>
      <c r="AN19" s="11" t="s">
        <v>130</v>
      </c>
      <c r="AO19" s="7" t="s">
        <v>92</v>
      </c>
      <c r="AP19" s="7" t="s">
        <v>113</v>
      </c>
      <c r="AQ19" s="7" t="s">
        <v>111</v>
      </c>
      <c r="AR19" s="7" t="s">
        <v>102</v>
      </c>
      <c r="AS19" s="7" t="s">
        <v>94</v>
      </c>
      <c r="AT19" s="6" t="s">
        <v>96</v>
      </c>
      <c r="AU19" s="6" t="s">
        <v>96</v>
      </c>
      <c r="AV19" s="7"/>
      <c r="AW19" s="7"/>
      <c r="AX19" s="75"/>
      <c r="AY19" s="79"/>
      <c r="AZ19" s="79"/>
      <c r="BA19" s="7" t="s">
        <v>240</v>
      </c>
      <c r="BB19" s="50" t="s">
        <v>241</v>
      </c>
      <c r="BC19" s="7"/>
      <c r="BD19" s="7">
        <v>3205156244</v>
      </c>
      <c r="BE19" s="30"/>
      <c r="BF19" s="7" t="s">
        <v>242</v>
      </c>
      <c r="BG19" s="44" t="s">
        <v>243</v>
      </c>
      <c r="BH19" s="45" t="s">
        <v>244</v>
      </c>
      <c r="BI19" s="2" t="s">
        <v>157</v>
      </c>
      <c r="BJ19" s="7" t="s">
        <v>126</v>
      </c>
      <c r="BK19" s="7" t="s">
        <v>103</v>
      </c>
      <c r="BL19" s="7"/>
      <c r="BM19" s="7"/>
      <c r="BN19" s="7">
        <v>3082</v>
      </c>
      <c r="BO19" s="6" t="e">
        <f t="shared" ca="1" si="4"/>
        <v>#NAME?</v>
      </c>
      <c r="BP19" s="55" t="e">
        <f t="shared" ca="1" si="5"/>
        <v>#NAME?</v>
      </c>
      <c r="BQ19" s="6"/>
      <c r="BR19" s="6"/>
      <c r="BS19" s="6"/>
      <c r="BT19" s="8"/>
      <c r="BU19" s="6"/>
      <c r="BV19" s="66"/>
      <c r="BW19" s="66"/>
      <c r="BX19" s="66"/>
      <c r="BY19" s="66"/>
      <c r="BZ19" s="66"/>
      <c r="CA19" s="66"/>
      <c r="CB19" s="8" t="s">
        <v>95</v>
      </c>
      <c r="CC19" s="8">
        <v>45685</v>
      </c>
      <c r="CD19" s="66" t="s">
        <v>95</v>
      </c>
      <c r="CE19" s="66">
        <v>45685</v>
      </c>
      <c r="CK19" s="1" t="s">
        <v>99</v>
      </c>
      <c r="CL19" s="1" t="s">
        <v>99</v>
      </c>
    </row>
    <row r="20" spans="1:90" ht="13.5" customHeight="1" x14ac:dyDescent="0.35">
      <c r="A20" s="15">
        <v>413</v>
      </c>
      <c r="B20" s="7" t="s">
        <v>85</v>
      </c>
      <c r="C20" s="6" t="s">
        <v>86</v>
      </c>
      <c r="D20" s="7">
        <v>1068926685</v>
      </c>
      <c r="E20" s="7" t="s">
        <v>245</v>
      </c>
      <c r="F20" s="7" t="s">
        <v>123</v>
      </c>
      <c r="G20" s="7" t="s">
        <v>87</v>
      </c>
      <c r="H20" s="6" t="s">
        <v>88</v>
      </c>
      <c r="I20" s="7" t="s">
        <v>148</v>
      </c>
      <c r="J20" s="6">
        <v>217</v>
      </c>
      <c r="K20" s="6" t="s">
        <v>149</v>
      </c>
      <c r="L20" s="8">
        <v>45602</v>
      </c>
      <c r="M20" s="6" t="s">
        <v>100</v>
      </c>
      <c r="N20" s="6">
        <v>759</v>
      </c>
      <c r="O20" s="8">
        <v>45595</v>
      </c>
      <c r="P20" s="6" t="s">
        <v>89</v>
      </c>
      <c r="Q20" s="8">
        <v>36520</v>
      </c>
      <c r="R20" s="9" t="e">
        <f ca="1">IF(Q20="",0,INT(_xll.FRAC.AÑO(Q20,TODAY())))</f>
        <v>#NAME?</v>
      </c>
      <c r="S20" s="10" t="s">
        <v>150</v>
      </c>
      <c r="T20" s="10" t="s">
        <v>151</v>
      </c>
      <c r="U20" s="10"/>
      <c r="V20" s="10" t="s">
        <v>91</v>
      </c>
      <c r="W20" s="11">
        <v>3707282</v>
      </c>
      <c r="X20" s="42">
        <v>0</v>
      </c>
      <c r="Y20" s="11">
        <f t="shared" si="0"/>
        <v>0</v>
      </c>
      <c r="Z20" s="42">
        <v>0</v>
      </c>
      <c r="AA20" s="11">
        <f t="shared" si="1"/>
        <v>0</v>
      </c>
      <c r="AB20" s="43">
        <v>0.115</v>
      </c>
      <c r="AC20" s="11">
        <f t="shared" si="2"/>
        <v>426337.43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42">
        <v>0</v>
      </c>
      <c r="AJ20" s="11">
        <f t="shared" si="3"/>
        <v>0</v>
      </c>
      <c r="AK20" s="11" t="s">
        <v>106</v>
      </c>
      <c r="AL20" s="81" t="s">
        <v>119</v>
      </c>
      <c r="AM20" s="11" t="s">
        <v>129</v>
      </c>
      <c r="AN20" s="11" t="s">
        <v>130</v>
      </c>
      <c r="AO20" s="7" t="s">
        <v>92</v>
      </c>
      <c r="AP20" s="7"/>
      <c r="AQ20" s="7" t="s">
        <v>101</v>
      </c>
      <c r="AR20" s="7" t="s">
        <v>133</v>
      </c>
      <c r="AS20" s="7" t="s">
        <v>94</v>
      </c>
      <c r="AT20" s="6" t="s">
        <v>96</v>
      </c>
      <c r="AU20" s="6" t="s">
        <v>96</v>
      </c>
      <c r="AV20" s="7"/>
      <c r="AW20" s="7"/>
      <c r="AX20" s="75"/>
      <c r="AY20" s="79"/>
      <c r="AZ20" s="79"/>
      <c r="BA20" s="7" t="s">
        <v>246</v>
      </c>
      <c r="BB20" s="50" t="s">
        <v>247</v>
      </c>
      <c r="BC20" s="7"/>
      <c r="BD20" s="30">
        <v>3174968186</v>
      </c>
      <c r="BE20" s="30"/>
      <c r="BF20" s="7" t="s">
        <v>248</v>
      </c>
      <c r="BG20" s="44" t="s">
        <v>249</v>
      </c>
      <c r="BH20" s="45" t="s">
        <v>250</v>
      </c>
      <c r="BI20" s="2" t="s">
        <v>157</v>
      </c>
      <c r="BJ20" s="7" t="s">
        <v>126</v>
      </c>
      <c r="BK20" s="7" t="s">
        <v>251</v>
      </c>
      <c r="BL20" s="7"/>
      <c r="BM20" s="7"/>
      <c r="BN20" s="7">
        <v>3015</v>
      </c>
      <c r="BO20" s="6" t="e">
        <f t="shared" ca="1" si="4"/>
        <v>#NAME?</v>
      </c>
      <c r="BP20" s="55" t="e">
        <f t="shared" ca="1" si="5"/>
        <v>#NAME?</v>
      </c>
      <c r="BQ20" s="6"/>
      <c r="BR20" s="6"/>
      <c r="BS20" s="6"/>
      <c r="BT20" s="8"/>
      <c r="BU20" s="6"/>
      <c r="BV20" s="66"/>
      <c r="BW20" s="66"/>
      <c r="BX20" s="66"/>
      <c r="BY20" s="66"/>
      <c r="BZ20" s="8" t="s">
        <v>95</v>
      </c>
      <c r="CA20" s="8">
        <v>45585</v>
      </c>
      <c r="CB20" s="8" t="s">
        <v>95</v>
      </c>
      <c r="CC20" s="8">
        <v>45585</v>
      </c>
      <c r="CD20" s="8" t="s">
        <v>95</v>
      </c>
      <c r="CE20" s="8">
        <v>45585</v>
      </c>
      <c r="CG20" s="5"/>
    </row>
    <row r="21" spans="1:90" ht="15" customHeight="1" x14ac:dyDescent="0.35">
      <c r="A21" s="15">
        <v>414</v>
      </c>
      <c r="B21" s="7" t="s">
        <v>85</v>
      </c>
      <c r="C21" s="6" t="s">
        <v>86</v>
      </c>
      <c r="D21" s="7">
        <v>1041205065</v>
      </c>
      <c r="E21" s="7" t="s">
        <v>252</v>
      </c>
      <c r="F21" s="7" t="s">
        <v>123</v>
      </c>
      <c r="G21" s="7" t="s">
        <v>87</v>
      </c>
      <c r="H21" s="6" t="s">
        <v>88</v>
      </c>
      <c r="I21" s="7" t="s">
        <v>148</v>
      </c>
      <c r="J21" s="6">
        <v>217</v>
      </c>
      <c r="K21" s="6" t="s">
        <v>149</v>
      </c>
      <c r="L21" s="8">
        <v>45426</v>
      </c>
      <c r="M21" s="6" t="s">
        <v>100</v>
      </c>
      <c r="N21" s="6">
        <v>381</v>
      </c>
      <c r="O21" s="8">
        <v>45418</v>
      </c>
      <c r="P21" s="6" t="s">
        <v>89</v>
      </c>
      <c r="Q21" s="8">
        <v>35994</v>
      </c>
      <c r="R21" s="9" t="e">
        <f ca="1">IF(Q21="",0,INT(_xll.FRAC.AÑO(Q21,TODAY())))</f>
        <v>#NAME?</v>
      </c>
      <c r="S21" s="10" t="s">
        <v>150</v>
      </c>
      <c r="T21" s="10" t="s">
        <v>151</v>
      </c>
      <c r="U21" s="10"/>
      <c r="V21" s="10" t="s">
        <v>91</v>
      </c>
      <c r="W21" s="11">
        <v>3707282</v>
      </c>
      <c r="X21" s="42">
        <v>0</v>
      </c>
      <c r="Y21" s="11">
        <f t="shared" si="0"/>
        <v>0</v>
      </c>
      <c r="Z21" s="42">
        <v>0</v>
      </c>
      <c r="AA21" s="11">
        <f t="shared" si="1"/>
        <v>0</v>
      </c>
      <c r="AB21" s="43">
        <v>0.125</v>
      </c>
      <c r="AC21" s="11">
        <f t="shared" si="2"/>
        <v>463410.25</v>
      </c>
      <c r="AD21" s="11">
        <v>0</v>
      </c>
      <c r="AE21" s="11">
        <v>0</v>
      </c>
      <c r="AF21" s="11">
        <v>0</v>
      </c>
      <c r="AG21" s="11">
        <v>0</v>
      </c>
      <c r="AH21" s="11">
        <v>0</v>
      </c>
      <c r="AI21" s="42">
        <v>0</v>
      </c>
      <c r="AJ21" s="11">
        <f t="shared" si="3"/>
        <v>0</v>
      </c>
      <c r="AK21" s="11" t="s">
        <v>106</v>
      </c>
      <c r="AL21" s="81" t="s">
        <v>119</v>
      </c>
      <c r="AM21" s="11" t="s">
        <v>129</v>
      </c>
      <c r="AN21" s="11" t="s">
        <v>130</v>
      </c>
      <c r="AO21" s="7" t="s">
        <v>101</v>
      </c>
      <c r="AP21" s="7"/>
      <c r="AQ21" s="7" t="s">
        <v>101</v>
      </c>
      <c r="AR21" s="7" t="s">
        <v>114</v>
      </c>
      <c r="AS21" s="7" t="s">
        <v>94</v>
      </c>
      <c r="AT21" s="6" t="s">
        <v>96</v>
      </c>
      <c r="AU21" s="6" t="s">
        <v>96</v>
      </c>
      <c r="AV21" s="7"/>
      <c r="AW21" s="7"/>
      <c r="AX21" s="75"/>
      <c r="AY21" s="79"/>
      <c r="AZ21" s="79"/>
      <c r="BA21" s="7" t="s">
        <v>253</v>
      </c>
      <c r="BB21" s="50" t="s">
        <v>254</v>
      </c>
      <c r="BC21" s="7"/>
      <c r="BD21" s="30">
        <v>3122025634</v>
      </c>
      <c r="BE21" s="30"/>
      <c r="BF21" s="7" t="s">
        <v>255</v>
      </c>
      <c r="BG21" s="44" t="s">
        <v>256</v>
      </c>
      <c r="BH21" s="45" t="s">
        <v>257</v>
      </c>
      <c r="BI21" s="2" t="s">
        <v>157</v>
      </c>
      <c r="BJ21" s="7" t="s">
        <v>126</v>
      </c>
      <c r="BK21" s="7" t="s">
        <v>258</v>
      </c>
      <c r="BL21" s="7"/>
      <c r="BM21" s="7"/>
      <c r="BN21" s="7">
        <v>2982</v>
      </c>
      <c r="BO21" s="6" t="e">
        <f t="shared" ca="1" si="4"/>
        <v>#NAME?</v>
      </c>
      <c r="BP21" s="1" t="e">
        <f t="shared" ca="1" si="5"/>
        <v>#NAME?</v>
      </c>
      <c r="BQ21" s="6"/>
      <c r="BR21" s="6"/>
      <c r="BS21" s="6"/>
      <c r="BT21" s="8"/>
      <c r="BU21" s="6"/>
      <c r="BV21" s="66"/>
      <c r="BW21" s="66"/>
      <c r="BX21" s="66"/>
      <c r="BY21" s="66"/>
      <c r="BZ21" s="8" t="s">
        <v>95</v>
      </c>
      <c r="CA21" s="8">
        <v>45406</v>
      </c>
      <c r="CB21" s="8" t="s">
        <v>95</v>
      </c>
      <c r="CC21" s="8">
        <v>45406</v>
      </c>
      <c r="CD21" s="66" t="s">
        <v>95</v>
      </c>
      <c r="CE21" s="66">
        <v>45407</v>
      </c>
    </row>
    <row r="22" spans="1:90" ht="12.75" customHeight="1" x14ac:dyDescent="0.35">
      <c r="A22" s="15">
        <v>415</v>
      </c>
      <c r="B22" s="7" t="s">
        <v>85</v>
      </c>
      <c r="C22" s="6" t="s">
        <v>86</v>
      </c>
      <c r="D22" s="7">
        <v>1098650837</v>
      </c>
      <c r="E22" s="7" t="s">
        <v>259</v>
      </c>
      <c r="F22" s="7" t="s">
        <v>123</v>
      </c>
      <c r="G22" s="7" t="s">
        <v>87</v>
      </c>
      <c r="H22" s="6" t="s">
        <v>88</v>
      </c>
      <c r="I22" s="7" t="s">
        <v>148</v>
      </c>
      <c r="J22" s="6">
        <v>217</v>
      </c>
      <c r="K22" s="6" t="s">
        <v>149</v>
      </c>
      <c r="L22" s="8">
        <v>45664</v>
      </c>
      <c r="M22" s="6" t="s">
        <v>100</v>
      </c>
      <c r="N22" s="6">
        <v>889</v>
      </c>
      <c r="O22" s="8">
        <v>45656</v>
      </c>
      <c r="P22" s="6" t="s">
        <v>89</v>
      </c>
      <c r="Q22" s="8">
        <v>32203</v>
      </c>
      <c r="R22" s="9" t="e">
        <f ca="1">IF(Q22="",0,INT(_xll.FRAC.AÑO(Q22,TODAY())))</f>
        <v>#NAME?</v>
      </c>
      <c r="S22" s="10" t="s">
        <v>150</v>
      </c>
      <c r="T22" s="10" t="s">
        <v>151</v>
      </c>
      <c r="U22" s="10"/>
      <c r="V22" s="10" t="s">
        <v>91</v>
      </c>
      <c r="W22" s="11">
        <v>3707282</v>
      </c>
      <c r="X22" s="42">
        <v>0</v>
      </c>
      <c r="Y22" s="11">
        <f t="shared" si="0"/>
        <v>0</v>
      </c>
      <c r="Z22" s="42">
        <v>0</v>
      </c>
      <c r="AA22" s="11">
        <f t="shared" si="1"/>
        <v>0</v>
      </c>
      <c r="AB22" s="43">
        <v>0.115</v>
      </c>
      <c r="AC22" s="11">
        <f t="shared" si="2"/>
        <v>426337.43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42">
        <v>0</v>
      </c>
      <c r="AJ22" s="11">
        <f t="shared" si="3"/>
        <v>0</v>
      </c>
      <c r="AK22" s="11" t="s">
        <v>106</v>
      </c>
      <c r="AL22" s="81" t="s">
        <v>119</v>
      </c>
      <c r="AM22" s="11" t="s">
        <v>129</v>
      </c>
      <c r="AN22" s="11" t="s">
        <v>130</v>
      </c>
      <c r="AO22" s="7" t="s">
        <v>101</v>
      </c>
      <c r="AP22" s="7"/>
      <c r="AQ22" s="7" t="s">
        <v>101</v>
      </c>
      <c r="AR22" s="7" t="s">
        <v>112</v>
      </c>
      <c r="AS22" s="7" t="s">
        <v>94</v>
      </c>
      <c r="AT22" s="6" t="s">
        <v>96</v>
      </c>
      <c r="AU22" s="6" t="s">
        <v>96</v>
      </c>
      <c r="AV22" s="7"/>
      <c r="AW22" s="7"/>
      <c r="AX22" s="75"/>
      <c r="AY22" s="79"/>
      <c r="AZ22" s="79"/>
      <c r="BA22" s="7" t="s">
        <v>260</v>
      </c>
      <c r="BB22" s="50" t="s">
        <v>261</v>
      </c>
      <c r="BC22" s="7"/>
      <c r="BD22" s="30">
        <v>3183916908</v>
      </c>
      <c r="BE22" s="30"/>
      <c r="BF22" s="7" t="s">
        <v>262</v>
      </c>
      <c r="BG22" s="44" t="s">
        <v>263</v>
      </c>
      <c r="BH22" s="45" t="s">
        <v>264</v>
      </c>
      <c r="BI22" s="2" t="s">
        <v>157</v>
      </c>
      <c r="BJ22" s="7" t="s">
        <v>126</v>
      </c>
      <c r="BK22" s="7" t="s">
        <v>138</v>
      </c>
      <c r="BL22" s="7"/>
      <c r="BM22" s="7"/>
      <c r="BN22" s="7">
        <v>3023</v>
      </c>
      <c r="BO22" s="6" t="e">
        <f t="shared" ca="1" si="4"/>
        <v>#NAME?</v>
      </c>
      <c r="BP22" s="55" t="e">
        <f t="shared" ca="1" si="5"/>
        <v>#NAME?</v>
      </c>
      <c r="BQ22" s="6"/>
      <c r="BR22" s="6"/>
      <c r="BS22" s="6"/>
      <c r="BT22" s="8"/>
      <c r="BU22" s="6"/>
      <c r="BV22" s="6"/>
      <c r="BW22" s="66"/>
      <c r="BX22" s="66"/>
      <c r="BY22" s="66"/>
      <c r="BZ22" s="6" t="s">
        <v>95</v>
      </c>
      <c r="CA22" s="8">
        <v>45602</v>
      </c>
      <c r="CB22" s="66" t="s">
        <v>95</v>
      </c>
      <c r="CC22" s="66">
        <v>45602</v>
      </c>
      <c r="CD22" s="66" t="s">
        <v>95</v>
      </c>
      <c r="CE22" s="66">
        <v>45600</v>
      </c>
    </row>
    <row r="23" spans="1:90" ht="16.5" customHeight="1" x14ac:dyDescent="0.35">
      <c r="A23" s="15">
        <v>416</v>
      </c>
      <c r="B23" s="7" t="s">
        <v>85</v>
      </c>
      <c r="C23" s="6" t="s">
        <v>86</v>
      </c>
      <c r="D23" s="7">
        <v>1032480576</v>
      </c>
      <c r="E23" s="7" t="s">
        <v>265</v>
      </c>
      <c r="F23" s="7" t="s">
        <v>123</v>
      </c>
      <c r="G23" s="7" t="s">
        <v>87</v>
      </c>
      <c r="H23" s="6" t="s">
        <v>88</v>
      </c>
      <c r="I23" s="7" t="s">
        <v>148</v>
      </c>
      <c r="J23" s="6">
        <v>217</v>
      </c>
      <c r="K23" s="6" t="s">
        <v>149</v>
      </c>
      <c r="L23" s="8">
        <v>45630</v>
      </c>
      <c r="M23" s="6" t="s">
        <v>100</v>
      </c>
      <c r="N23" s="6">
        <v>779</v>
      </c>
      <c r="O23" s="8">
        <v>45611</v>
      </c>
      <c r="P23" s="6" t="s">
        <v>89</v>
      </c>
      <c r="Q23" s="8">
        <v>35165</v>
      </c>
      <c r="R23" s="9" t="e">
        <f ca="1">IF(Q23="",0,INT(_xll.FRAC.AÑO(Q23,TODAY())))</f>
        <v>#NAME?</v>
      </c>
      <c r="S23" s="10" t="s">
        <v>150</v>
      </c>
      <c r="T23" s="10" t="s">
        <v>151</v>
      </c>
      <c r="U23" s="10"/>
      <c r="V23" s="10" t="s">
        <v>91</v>
      </c>
      <c r="W23" s="11">
        <v>3707282</v>
      </c>
      <c r="X23" s="42">
        <v>0</v>
      </c>
      <c r="Y23" s="11">
        <f t="shared" si="0"/>
        <v>0</v>
      </c>
      <c r="Z23" s="42">
        <v>0</v>
      </c>
      <c r="AA23" s="11">
        <f t="shared" si="1"/>
        <v>0</v>
      </c>
      <c r="AB23" s="43">
        <v>0.115</v>
      </c>
      <c r="AC23" s="11">
        <f t="shared" si="2"/>
        <v>426337.43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42">
        <v>0</v>
      </c>
      <c r="AJ23" s="11">
        <f t="shared" si="3"/>
        <v>0</v>
      </c>
      <c r="AK23" s="11" t="s">
        <v>106</v>
      </c>
      <c r="AL23" s="11" t="s">
        <v>119</v>
      </c>
      <c r="AM23" s="11" t="s">
        <v>139</v>
      </c>
      <c r="AN23" s="11" t="s">
        <v>134</v>
      </c>
      <c r="AO23" s="7" t="s">
        <v>101</v>
      </c>
      <c r="AP23" s="7"/>
      <c r="AQ23" s="7" t="s">
        <v>101</v>
      </c>
      <c r="AR23" s="7" t="s">
        <v>112</v>
      </c>
      <c r="AS23" s="7" t="s">
        <v>94</v>
      </c>
      <c r="AT23" s="6" t="s">
        <v>96</v>
      </c>
      <c r="AU23" s="6" t="s">
        <v>96</v>
      </c>
      <c r="AV23" s="7"/>
      <c r="AW23" s="7"/>
      <c r="AX23" s="75"/>
      <c r="AY23" s="79"/>
      <c r="AZ23" s="79"/>
      <c r="BA23" s="7" t="s">
        <v>266</v>
      </c>
      <c r="BB23" s="50" t="s">
        <v>267</v>
      </c>
      <c r="BC23" s="7"/>
      <c r="BD23" s="30">
        <v>3127764407</v>
      </c>
      <c r="BE23" s="30"/>
      <c r="BF23" s="7" t="s">
        <v>268</v>
      </c>
      <c r="BG23" s="44" t="s">
        <v>269</v>
      </c>
      <c r="BH23" s="45" t="s">
        <v>270</v>
      </c>
      <c r="BI23" s="2" t="s">
        <v>157</v>
      </c>
      <c r="BJ23" s="7" t="s">
        <v>127</v>
      </c>
      <c r="BK23" s="7" t="s">
        <v>103</v>
      </c>
      <c r="BL23" s="7"/>
      <c r="BM23" s="7"/>
      <c r="BN23" s="7">
        <v>3019</v>
      </c>
      <c r="BO23" s="6" t="e">
        <f t="shared" ca="1" si="4"/>
        <v>#NAME?</v>
      </c>
      <c r="BP23" s="55" t="e">
        <f t="shared" ca="1" si="5"/>
        <v>#NAME?</v>
      </c>
      <c r="BQ23" s="6"/>
      <c r="BR23" s="6"/>
      <c r="BS23" s="6"/>
      <c r="BT23" s="8"/>
      <c r="BU23" s="6"/>
      <c r="BV23" s="66"/>
      <c r="BW23" s="66"/>
      <c r="BX23" s="66"/>
      <c r="BY23" s="66"/>
      <c r="BZ23" s="8" t="s">
        <v>95</v>
      </c>
      <c r="CA23" s="8" t="s">
        <v>271</v>
      </c>
      <c r="CB23" s="66" t="s">
        <v>95</v>
      </c>
      <c r="CC23" s="66">
        <v>45590</v>
      </c>
      <c r="CD23" s="66" t="s">
        <v>95</v>
      </c>
      <c r="CE23" s="66">
        <v>45590</v>
      </c>
    </row>
    <row r="24" spans="1:90" ht="13.5" customHeight="1" x14ac:dyDescent="0.35">
      <c r="A24" s="15">
        <v>422</v>
      </c>
      <c r="B24" s="7" t="s">
        <v>85</v>
      </c>
      <c r="C24" s="6" t="s">
        <v>86</v>
      </c>
      <c r="D24" s="7">
        <v>1020842010</v>
      </c>
      <c r="E24" s="7" t="s">
        <v>273</v>
      </c>
      <c r="F24" s="7" t="s">
        <v>123</v>
      </c>
      <c r="G24" s="7" t="s">
        <v>87</v>
      </c>
      <c r="H24" s="6" t="s">
        <v>88</v>
      </c>
      <c r="I24" s="7" t="s">
        <v>148</v>
      </c>
      <c r="J24" s="6">
        <v>217</v>
      </c>
      <c r="K24" s="6">
        <v>11</v>
      </c>
      <c r="L24" s="8">
        <v>45510</v>
      </c>
      <c r="M24" s="6" t="s">
        <v>100</v>
      </c>
      <c r="N24" s="6">
        <v>614</v>
      </c>
      <c r="O24" s="8">
        <v>45505</v>
      </c>
      <c r="P24" s="6" t="s">
        <v>104</v>
      </c>
      <c r="Q24" s="8">
        <v>36340</v>
      </c>
      <c r="R24" s="9" t="e">
        <f ca="1">IF(Q24="",0,INT(_xll.FRAC.AÑO(Q24,TODAY())))</f>
        <v>#NAME?</v>
      </c>
      <c r="S24" s="10" t="s">
        <v>272</v>
      </c>
      <c r="T24" s="10" t="s">
        <v>120</v>
      </c>
      <c r="U24" s="10"/>
      <c r="V24" s="10" t="s">
        <v>91</v>
      </c>
      <c r="W24" s="11">
        <v>4528363</v>
      </c>
      <c r="X24" s="42">
        <v>0</v>
      </c>
      <c r="Y24" s="11">
        <f t="shared" si="0"/>
        <v>0</v>
      </c>
      <c r="Z24" s="42">
        <v>0</v>
      </c>
      <c r="AA24" s="11">
        <f t="shared" si="1"/>
        <v>0</v>
      </c>
      <c r="AB24" s="43">
        <v>0.115</v>
      </c>
      <c r="AC24" s="11">
        <f t="shared" si="2"/>
        <v>520761.745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42">
        <v>0</v>
      </c>
      <c r="AJ24" s="11">
        <f t="shared" si="3"/>
        <v>0</v>
      </c>
      <c r="AK24" s="11" t="s">
        <v>106</v>
      </c>
      <c r="AL24" s="81" t="s">
        <v>119</v>
      </c>
      <c r="AM24" s="11" t="s">
        <v>117</v>
      </c>
      <c r="AN24" s="11" t="s">
        <v>134</v>
      </c>
      <c r="AO24" s="7" t="s">
        <v>101</v>
      </c>
      <c r="AP24" s="7"/>
      <c r="AQ24" s="7" t="s">
        <v>101</v>
      </c>
      <c r="AR24" s="7" t="s">
        <v>102</v>
      </c>
      <c r="AS24" s="7" t="s">
        <v>94</v>
      </c>
      <c r="AT24" s="6" t="s">
        <v>96</v>
      </c>
      <c r="AU24" s="6" t="s">
        <v>96</v>
      </c>
      <c r="AV24" s="7"/>
      <c r="AW24" s="7"/>
      <c r="AX24" s="75"/>
      <c r="AY24" s="79"/>
      <c r="AZ24" s="79"/>
      <c r="BA24" s="7" t="s">
        <v>274</v>
      </c>
      <c r="BB24" s="50" t="s">
        <v>275</v>
      </c>
      <c r="BC24" s="7"/>
      <c r="BD24" s="30">
        <v>3105505561</v>
      </c>
      <c r="BE24" s="30"/>
      <c r="BF24" s="7" t="s">
        <v>276</v>
      </c>
      <c r="BG24" s="44" t="s">
        <v>277</v>
      </c>
      <c r="BH24" s="45" t="s">
        <v>278</v>
      </c>
      <c r="BI24" s="2" t="s">
        <v>157</v>
      </c>
      <c r="BJ24" s="7" t="s">
        <v>97</v>
      </c>
      <c r="BK24" s="7" t="s">
        <v>103</v>
      </c>
      <c r="BL24" s="7"/>
      <c r="BM24" s="7"/>
      <c r="BN24" s="7">
        <v>3003</v>
      </c>
      <c r="BO24" s="6" t="e">
        <f t="shared" ca="1" si="4"/>
        <v>#NAME?</v>
      </c>
      <c r="BP24" s="1" t="e">
        <f t="shared" ca="1" si="5"/>
        <v>#NAME?</v>
      </c>
      <c r="BQ24" s="6"/>
      <c r="BR24" s="6"/>
      <c r="BS24" s="6"/>
      <c r="BT24" s="8"/>
      <c r="BU24" s="6"/>
      <c r="BV24" s="66"/>
      <c r="BW24" s="66"/>
      <c r="BX24" s="66"/>
      <c r="BY24" s="66"/>
      <c r="BZ24" s="8" t="s">
        <v>95</v>
      </c>
      <c r="CA24" s="8">
        <v>45495</v>
      </c>
      <c r="CB24" s="66" t="s">
        <v>95</v>
      </c>
      <c r="CC24" s="66">
        <v>45495</v>
      </c>
      <c r="CD24" s="66"/>
      <c r="CE24" s="66"/>
    </row>
    <row r="25" spans="1:90" ht="16.5" customHeight="1" x14ac:dyDescent="0.35">
      <c r="A25" s="15">
        <v>423</v>
      </c>
      <c r="B25" s="7" t="s">
        <v>85</v>
      </c>
      <c r="C25" s="6" t="s">
        <v>86</v>
      </c>
      <c r="D25" s="7">
        <v>1121882793</v>
      </c>
      <c r="E25" s="7" t="s">
        <v>279</v>
      </c>
      <c r="F25" s="7" t="s">
        <v>123</v>
      </c>
      <c r="G25" s="7" t="s">
        <v>87</v>
      </c>
      <c r="H25" s="6" t="s">
        <v>88</v>
      </c>
      <c r="I25" s="7" t="s">
        <v>148</v>
      </c>
      <c r="J25" s="6">
        <v>217</v>
      </c>
      <c r="K25" s="6">
        <v>11</v>
      </c>
      <c r="L25" s="8">
        <v>45447</v>
      </c>
      <c r="M25" s="6" t="s">
        <v>100</v>
      </c>
      <c r="N25" s="6">
        <v>378</v>
      </c>
      <c r="O25" s="8">
        <v>45415</v>
      </c>
      <c r="P25" s="6" t="s">
        <v>89</v>
      </c>
      <c r="Q25" s="8">
        <v>33551</v>
      </c>
      <c r="R25" s="9" t="e">
        <f ca="1">IF(Q25="",0,INT(_xll.FRAC.AÑO(Q25,TODAY())))</f>
        <v>#NAME?</v>
      </c>
      <c r="S25" s="10" t="s">
        <v>280</v>
      </c>
      <c r="T25" s="10" t="s">
        <v>109</v>
      </c>
      <c r="U25" s="10"/>
      <c r="V25" s="10" t="s">
        <v>91</v>
      </c>
      <c r="W25" s="11">
        <v>4528363</v>
      </c>
      <c r="X25" s="42">
        <v>0</v>
      </c>
      <c r="Y25" s="11">
        <f t="shared" si="0"/>
        <v>0</v>
      </c>
      <c r="Z25" s="42">
        <v>0</v>
      </c>
      <c r="AA25" s="11">
        <f t="shared" si="1"/>
        <v>0</v>
      </c>
      <c r="AB25" s="43">
        <v>0.115</v>
      </c>
      <c r="AC25" s="11">
        <f t="shared" si="2"/>
        <v>520761.745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42">
        <v>0</v>
      </c>
      <c r="AJ25" s="11">
        <f t="shared" si="3"/>
        <v>0</v>
      </c>
      <c r="AK25" s="11" t="s">
        <v>106</v>
      </c>
      <c r="AL25" s="11" t="s">
        <v>119</v>
      </c>
      <c r="AM25" s="11" t="s">
        <v>132</v>
      </c>
      <c r="AN25" s="11" t="s">
        <v>146</v>
      </c>
      <c r="AO25" s="7" t="s">
        <v>101</v>
      </c>
      <c r="AP25" s="7"/>
      <c r="AQ25" s="7" t="s">
        <v>101</v>
      </c>
      <c r="AR25" s="7" t="s">
        <v>133</v>
      </c>
      <c r="AS25" s="7" t="s">
        <v>94</v>
      </c>
      <c r="AT25" s="6" t="s">
        <v>96</v>
      </c>
      <c r="AU25" s="6" t="s">
        <v>96</v>
      </c>
      <c r="AV25" s="7"/>
      <c r="AW25" s="7"/>
      <c r="AX25" s="75"/>
      <c r="AY25" s="79"/>
      <c r="AZ25" s="79"/>
      <c r="BA25" s="7" t="s">
        <v>281</v>
      </c>
      <c r="BB25" s="50" t="s">
        <v>282</v>
      </c>
      <c r="BC25" s="7"/>
      <c r="BD25" s="30">
        <v>3153860693</v>
      </c>
      <c r="BE25" s="30"/>
      <c r="BF25" s="7" t="s">
        <v>283</v>
      </c>
      <c r="BG25" s="44" t="s">
        <v>284</v>
      </c>
      <c r="BH25" s="45" t="s">
        <v>285</v>
      </c>
      <c r="BI25" s="2" t="s">
        <v>157</v>
      </c>
      <c r="BJ25" s="7" t="s">
        <v>97</v>
      </c>
      <c r="BK25" s="7" t="s">
        <v>286</v>
      </c>
      <c r="BL25" s="7"/>
      <c r="BM25" s="7"/>
      <c r="BN25" s="7">
        <v>2985</v>
      </c>
      <c r="BO25" s="6" t="e">
        <f t="shared" ca="1" si="4"/>
        <v>#NAME?</v>
      </c>
      <c r="BP25" s="1" t="e">
        <f t="shared" ca="1" si="5"/>
        <v>#NAME?</v>
      </c>
      <c r="BQ25" s="6"/>
      <c r="BR25" s="6"/>
      <c r="BS25" s="6"/>
      <c r="BT25" s="8"/>
      <c r="BU25" s="6"/>
      <c r="BV25" s="66"/>
      <c r="BW25" s="66"/>
      <c r="BX25" s="66"/>
      <c r="BY25" s="66"/>
      <c r="BZ25" s="66" t="s">
        <v>95</v>
      </c>
      <c r="CA25" s="66">
        <v>45429</v>
      </c>
      <c r="CB25" s="66" t="s">
        <v>95</v>
      </c>
      <c r="CC25" s="66">
        <v>45429</v>
      </c>
      <c r="CD25" s="66" t="s">
        <v>95</v>
      </c>
      <c r="CE25" s="66">
        <v>45429</v>
      </c>
    </row>
    <row r="26" spans="1:90" ht="15" customHeight="1" x14ac:dyDescent="0.35">
      <c r="A26" s="15">
        <v>424</v>
      </c>
      <c r="B26" s="7" t="s">
        <v>85</v>
      </c>
      <c r="C26" s="6" t="s">
        <v>86</v>
      </c>
      <c r="D26" s="7">
        <v>1014305679</v>
      </c>
      <c r="E26" s="7" t="s">
        <v>287</v>
      </c>
      <c r="F26" s="7" t="s">
        <v>123</v>
      </c>
      <c r="G26" s="7" t="s">
        <v>87</v>
      </c>
      <c r="H26" s="6" t="s">
        <v>88</v>
      </c>
      <c r="I26" s="7" t="s">
        <v>148</v>
      </c>
      <c r="J26" s="6">
        <v>217</v>
      </c>
      <c r="K26" s="6">
        <v>11</v>
      </c>
      <c r="L26" s="8">
        <v>45700</v>
      </c>
      <c r="M26" s="6" t="s">
        <v>100</v>
      </c>
      <c r="N26" s="6">
        <v>134</v>
      </c>
      <c r="O26" s="8">
        <v>45698</v>
      </c>
      <c r="P26" s="6" t="s">
        <v>104</v>
      </c>
      <c r="Q26" s="8">
        <v>36293</v>
      </c>
      <c r="R26" s="9" t="e">
        <f ca="1">IF(Q26="",0,INT(_xll.FRAC.AÑO(Q26,TODAY())))</f>
        <v>#NAME?</v>
      </c>
      <c r="S26" s="10" t="s">
        <v>272</v>
      </c>
      <c r="T26" s="10" t="s">
        <v>120</v>
      </c>
      <c r="U26" s="10"/>
      <c r="V26" s="10" t="s">
        <v>91</v>
      </c>
      <c r="W26" s="11">
        <v>4528363</v>
      </c>
      <c r="X26" s="42">
        <v>0</v>
      </c>
      <c r="Y26" s="11">
        <f t="shared" si="0"/>
        <v>0</v>
      </c>
      <c r="Z26" s="42">
        <v>0</v>
      </c>
      <c r="AA26" s="11">
        <f t="shared" si="1"/>
        <v>0</v>
      </c>
      <c r="AB26" s="43">
        <v>0.115</v>
      </c>
      <c r="AC26" s="11">
        <f t="shared" si="2"/>
        <v>520761.745</v>
      </c>
      <c r="AD26" s="11">
        <v>0</v>
      </c>
      <c r="AE26" s="11">
        <v>0</v>
      </c>
      <c r="AF26" s="11">
        <v>0</v>
      </c>
      <c r="AG26" s="11">
        <v>0</v>
      </c>
      <c r="AH26" s="11">
        <v>0</v>
      </c>
      <c r="AI26" s="42">
        <v>0</v>
      </c>
      <c r="AJ26" s="11">
        <f t="shared" si="3"/>
        <v>0</v>
      </c>
      <c r="AK26" s="11" t="s">
        <v>106</v>
      </c>
      <c r="AL26" s="81" t="s">
        <v>119</v>
      </c>
      <c r="AM26" s="11" t="s">
        <v>128</v>
      </c>
      <c r="AN26" s="11" t="s">
        <v>180</v>
      </c>
      <c r="AO26" s="7" t="s">
        <v>101</v>
      </c>
      <c r="AP26" s="7" t="s">
        <v>113</v>
      </c>
      <c r="AQ26" s="7" t="s">
        <v>101</v>
      </c>
      <c r="AR26" s="7" t="s">
        <v>102</v>
      </c>
      <c r="AS26" s="7" t="s">
        <v>94</v>
      </c>
      <c r="AT26" s="6" t="s">
        <v>96</v>
      </c>
      <c r="AU26" s="6" t="s">
        <v>96</v>
      </c>
      <c r="AV26" s="7"/>
      <c r="AW26" s="7"/>
      <c r="AX26" s="75"/>
      <c r="AY26" s="79"/>
      <c r="AZ26" s="79"/>
      <c r="BA26" s="7" t="s">
        <v>288</v>
      </c>
      <c r="BB26" s="50" t="s">
        <v>289</v>
      </c>
      <c r="BC26" s="7"/>
      <c r="BD26" s="30">
        <v>3202605343</v>
      </c>
      <c r="BE26" s="30"/>
      <c r="BF26" s="7" t="s">
        <v>290</v>
      </c>
      <c r="BG26" s="44" t="s">
        <v>291</v>
      </c>
      <c r="BH26" s="45" t="s">
        <v>292</v>
      </c>
      <c r="BI26" s="2" t="s">
        <v>157</v>
      </c>
      <c r="BJ26" s="7" t="s">
        <v>97</v>
      </c>
      <c r="BK26" s="7" t="s">
        <v>103</v>
      </c>
      <c r="BL26" s="7"/>
      <c r="BM26" s="7"/>
      <c r="BN26" s="7">
        <v>3060</v>
      </c>
      <c r="BO26" s="6" t="e">
        <f t="shared" ca="1" si="4"/>
        <v>#NAME?</v>
      </c>
      <c r="BP26" s="55" t="e">
        <f t="shared" ca="1" si="5"/>
        <v>#NAME?</v>
      </c>
      <c r="BQ26" s="6"/>
      <c r="BR26" s="6"/>
      <c r="BS26" s="6"/>
      <c r="BT26" s="8"/>
      <c r="BU26" s="6"/>
      <c r="BV26" s="66"/>
      <c r="BW26" s="66"/>
      <c r="BX26" s="66"/>
      <c r="BY26" s="66"/>
      <c r="BZ26" s="8"/>
      <c r="CA26" s="8"/>
      <c r="CB26" s="66" t="s">
        <v>95</v>
      </c>
      <c r="CC26" s="66">
        <v>45692</v>
      </c>
      <c r="CD26" s="66" t="s">
        <v>95</v>
      </c>
      <c r="CE26" s="66">
        <v>45690</v>
      </c>
    </row>
    <row r="27" spans="1:90" ht="23.25" customHeight="1" x14ac:dyDescent="0.35">
      <c r="A27" s="15">
        <v>425</v>
      </c>
      <c r="B27" s="7" t="s">
        <v>98</v>
      </c>
      <c r="C27" s="6"/>
      <c r="D27" s="7"/>
      <c r="E27" s="7"/>
      <c r="F27" s="7" t="s">
        <v>123</v>
      </c>
      <c r="G27" s="7" t="s">
        <v>87</v>
      </c>
      <c r="H27" s="6" t="s">
        <v>124</v>
      </c>
      <c r="I27" s="7" t="s">
        <v>148</v>
      </c>
      <c r="J27" s="6">
        <v>217</v>
      </c>
      <c r="K27" s="6">
        <v>11</v>
      </c>
      <c r="L27" s="8"/>
      <c r="M27" s="6"/>
      <c r="N27" s="6"/>
      <c r="O27" s="8"/>
      <c r="P27" s="6"/>
      <c r="Q27" s="8"/>
      <c r="R27" s="9">
        <f ca="1">IF(Q27="",0,INT(_xll.FRAC.AÑO(Q27,TODAY())))</f>
        <v>0</v>
      </c>
      <c r="S27" s="10" t="s">
        <v>272</v>
      </c>
      <c r="T27" s="10"/>
      <c r="U27" s="10"/>
      <c r="V27" s="10" t="s">
        <v>91</v>
      </c>
      <c r="W27" s="11">
        <v>4528363</v>
      </c>
      <c r="X27" s="42">
        <v>0</v>
      </c>
      <c r="Y27" s="11">
        <f t="shared" si="0"/>
        <v>0</v>
      </c>
      <c r="Z27" s="42">
        <v>0</v>
      </c>
      <c r="AA27" s="11">
        <f t="shared" si="1"/>
        <v>0</v>
      </c>
      <c r="AB27" s="43">
        <v>0</v>
      </c>
      <c r="AC27" s="11">
        <f t="shared" si="2"/>
        <v>0</v>
      </c>
      <c r="AD27" s="11">
        <v>0</v>
      </c>
      <c r="AE27" s="11">
        <v>0</v>
      </c>
      <c r="AF27" s="11">
        <v>0</v>
      </c>
      <c r="AG27" s="11">
        <v>0</v>
      </c>
      <c r="AH27" s="11">
        <v>0</v>
      </c>
      <c r="AI27" s="42">
        <v>0</v>
      </c>
      <c r="AJ27" s="11">
        <f t="shared" si="3"/>
        <v>0</v>
      </c>
      <c r="AK27" s="11"/>
      <c r="AL27" s="11"/>
      <c r="AM27" s="11"/>
      <c r="AN27" s="11"/>
      <c r="AO27" s="7"/>
      <c r="AP27" s="7"/>
      <c r="AQ27" s="7"/>
      <c r="AR27" s="7"/>
      <c r="AS27" s="7"/>
      <c r="AT27" s="6"/>
      <c r="AU27" s="6"/>
      <c r="AV27" s="7"/>
      <c r="AW27" s="7"/>
      <c r="AX27" s="75"/>
      <c r="AY27" s="79"/>
      <c r="AZ27" s="79"/>
      <c r="BA27" s="80"/>
      <c r="BB27" s="50"/>
      <c r="BC27" s="7"/>
      <c r="BD27" s="30"/>
      <c r="BE27" s="30"/>
      <c r="BF27" s="7" t="s">
        <v>293</v>
      </c>
      <c r="BG27" s="44" t="s">
        <v>294</v>
      </c>
      <c r="BH27" s="45" t="s">
        <v>295</v>
      </c>
      <c r="BI27" s="2" t="s">
        <v>157</v>
      </c>
      <c r="BJ27" s="7" t="s">
        <v>97</v>
      </c>
      <c r="BK27" s="7"/>
      <c r="BL27" s="7"/>
      <c r="BM27" s="7"/>
      <c r="BN27" s="7"/>
      <c r="BO27" s="6" t="str">
        <f t="shared" ca="1" si="4"/>
        <v/>
      </c>
      <c r="BP27" s="1" t="str">
        <f t="shared" ca="1" si="5"/>
        <v>ENTRE 18 – 25 AÑOS</v>
      </c>
      <c r="BQ27" s="6"/>
      <c r="BR27" s="6"/>
      <c r="BS27" s="6"/>
      <c r="BT27" s="8"/>
      <c r="BU27" s="6"/>
      <c r="BV27" s="66"/>
      <c r="BW27" s="66"/>
      <c r="BX27" s="66"/>
      <c r="BY27" s="66"/>
      <c r="BZ27" s="8"/>
      <c r="CA27" s="8"/>
      <c r="CB27" s="66"/>
      <c r="CC27" s="66"/>
      <c r="CD27" s="66"/>
      <c r="CE27" s="66"/>
    </row>
    <row r="28" spans="1:90" ht="12.75" customHeight="1" x14ac:dyDescent="0.35">
      <c r="A28" s="15">
        <v>426</v>
      </c>
      <c r="B28" s="7" t="s">
        <v>85</v>
      </c>
      <c r="C28" s="6" t="s">
        <v>86</v>
      </c>
      <c r="D28" s="7">
        <v>1090462170</v>
      </c>
      <c r="E28" s="7" t="s">
        <v>296</v>
      </c>
      <c r="F28" s="7" t="s">
        <v>123</v>
      </c>
      <c r="G28" s="7" t="s">
        <v>87</v>
      </c>
      <c r="H28" s="6" t="s">
        <v>88</v>
      </c>
      <c r="I28" s="7" t="s">
        <v>148</v>
      </c>
      <c r="J28" s="6">
        <v>217</v>
      </c>
      <c r="K28" s="6">
        <v>11</v>
      </c>
      <c r="L28" s="8">
        <v>45447</v>
      </c>
      <c r="M28" s="6" t="s">
        <v>100</v>
      </c>
      <c r="N28" s="6">
        <v>401</v>
      </c>
      <c r="O28" s="8">
        <v>45427</v>
      </c>
      <c r="P28" s="6" t="s">
        <v>89</v>
      </c>
      <c r="Q28" s="8">
        <v>34066</v>
      </c>
      <c r="R28" s="9" t="e">
        <f ca="1">IF(Q28="",0,INT(_xll.FRAC.AÑO(Q28,TODAY())))</f>
        <v>#NAME?</v>
      </c>
      <c r="S28" s="10" t="s">
        <v>272</v>
      </c>
      <c r="T28" s="10" t="s">
        <v>120</v>
      </c>
      <c r="U28" s="10"/>
      <c r="V28" s="10" t="s">
        <v>91</v>
      </c>
      <c r="W28" s="11">
        <v>4528363</v>
      </c>
      <c r="X28" s="42">
        <v>0</v>
      </c>
      <c r="Y28" s="11">
        <f t="shared" si="0"/>
        <v>0</v>
      </c>
      <c r="Z28" s="42">
        <v>0</v>
      </c>
      <c r="AA28" s="11">
        <f t="shared" si="1"/>
        <v>0</v>
      </c>
      <c r="AB28" s="43">
        <v>0.115</v>
      </c>
      <c r="AC28" s="11">
        <f t="shared" si="2"/>
        <v>520761.745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42">
        <v>0</v>
      </c>
      <c r="AJ28" s="11">
        <f t="shared" si="3"/>
        <v>0</v>
      </c>
      <c r="AK28" s="11" t="s">
        <v>106</v>
      </c>
      <c r="AL28" s="11" t="s">
        <v>121</v>
      </c>
      <c r="AM28" s="11" t="s">
        <v>117</v>
      </c>
      <c r="AN28" s="11" t="s">
        <v>134</v>
      </c>
      <c r="AO28" s="7" t="s">
        <v>101</v>
      </c>
      <c r="AP28" s="7"/>
      <c r="AQ28" s="7" t="s">
        <v>101</v>
      </c>
      <c r="AR28" s="7" t="s">
        <v>133</v>
      </c>
      <c r="AS28" s="7" t="s">
        <v>94</v>
      </c>
      <c r="AT28" s="6" t="s">
        <v>96</v>
      </c>
      <c r="AU28" s="6" t="s">
        <v>96</v>
      </c>
      <c r="AV28" s="7"/>
      <c r="AW28" s="7"/>
      <c r="AX28" s="75"/>
      <c r="AY28" s="79"/>
      <c r="AZ28" s="79"/>
      <c r="BA28" s="7" t="s">
        <v>297</v>
      </c>
      <c r="BB28" s="50" t="s">
        <v>298</v>
      </c>
      <c r="BC28" s="7"/>
      <c r="BD28" s="30">
        <v>3025880331</v>
      </c>
      <c r="BE28" s="30"/>
      <c r="BF28" s="7" t="s">
        <v>299</v>
      </c>
      <c r="BG28" s="44" t="s">
        <v>300</v>
      </c>
      <c r="BH28" s="45" t="s">
        <v>301</v>
      </c>
      <c r="BI28" s="2" t="s">
        <v>157</v>
      </c>
      <c r="BJ28" s="7" t="s">
        <v>97</v>
      </c>
      <c r="BK28" s="7" t="s">
        <v>142</v>
      </c>
      <c r="BL28" s="7"/>
      <c r="BM28" s="7"/>
      <c r="BN28" s="7">
        <v>2986</v>
      </c>
      <c r="BO28" s="6" t="e">
        <f t="shared" ca="1" si="4"/>
        <v>#NAME?</v>
      </c>
      <c r="BP28" s="1" t="e">
        <f t="shared" ca="1" si="5"/>
        <v>#NAME?</v>
      </c>
      <c r="BQ28" s="6"/>
      <c r="BR28" s="6"/>
      <c r="BS28" s="6"/>
      <c r="BT28" s="8"/>
      <c r="BU28" s="6"/>
      <c r="BV28" s="66"/>
      <c r="BW28" s="66"/>
      <c r="BX28" s="66"/>
      <c r="BY28" s="66"/>
      <c r="BZ28" s="6" t="s">
        <v>95</v>
      </c>
      <c r="CA28" s="8">
        <v>45432</v>
      </c>
      <c r="CB28" s="66" t="s">
        <v>95</v>
      </c>
      <c r="CC28" s="66">
        <v>45425</v>
      </c>
      <c r="CD28" s="66" t="s">
        <v>95</v>
      </c>
      <c r="CE28" s="66">
        <v>45432</v>
      </c>
    </row>
    <row r="29" spans="1:90" ht="15.75" customHeight="1" x14ac:dyDescent="0.35">
      <c r="A29" s="15">
        <v>427</v>
      </c>
      <c r="B29" s="7" t="s">
        <v>85</v>
      </c>
      <c r="C29" s="6" t="s">
        <v>86</v>
      </c>
      <c r="D29" s="7">
        <v>1007327698</v>
      </c>
      <c r="E29" s="7" t="s">
        <v>302</v>
      </c>
      <c r="F29" s="7" t="s">
        <v>123</v>
      </c>
      <c r="G29" s="7" t="s">
        <v>87</v>
      </c>
      <c r="H29" s="6" t="s">
        <v>88</v>
      </c>
      <c r="I29" s="7" t="s">
        <v>148</v>
      </c>
      <c r="J29" s="6">
        <v>217</v>
      </c>
      <c r="K29" s="6">
        <v>11</v>
      </c>
      <c r="L29" s="8">
        <v>45700</v>
      </c>
      <c r="M29" s="6" t="s">
        <v>100</v>
      </c>
      <c r="N29" s="6">
        <v>131</v>
      </c>
      <c r="O29" s="8">
        <v>45698</v>
      </c>
      <c r="P29" s="6" t="s">
        <v>89</v>
      </c>
      <c r="Q29" s="8">
        <v>36729</v>
      </c>
      <c r="R29" s="9" t="e">
        <f ca="1">IF(Q29="",0,INT(_xll.FRAC.AÑO(Q29,TODAY())))</f>
        <v>#NAME?</v>
      </c>
      <c r="S29" s="10" t="s">
        <v>272</v>
      </c>
      <c r="T29" s="10" t="s">
        <v>118</v>
      </c>
      <c r="U29" s="10"/>
      <c r="V29" s="10" t="s">
        <v>91</v>
      </c>
      <c r="W29" s="11">
        <v>4528363</v>
      </c>
      <c r="X29" s="42">
        <v>0</v>
      </c>
      <c r="Y29" s="11">
        <f t="shared" si="0"/>
        <v>0</v>
      </c>
      <c r="Z29" s="42">
        <v>0</v>
      </c>
      <c r="AA29" s="11">
        <f t="shared" si="1"/>
        <v>0</v>
      </c>
      <c r="AB29" s="43">
        <v>0.115</v>
      </c>
      <c r="AC29" s="11">
        <f t="shared" si="2"/>
        <v>520761.745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42">
        <v>0</v>
      </c>
      <c r="AJ29" s="11">
        <f t="shared" si="3"/>
        <v>0</v>
      </c>
      <c r="AK29" s="11" t="s">
        <v>106</v>
      </c>
      <c r="AL29" s="11" t="s">
        <v>121</v>
      </c>
      <c r="AM29" s="11" t="s">
        <v>128</v>
      </c>
      <c r="AN29" s="11" t="s">
        <v>180</v>
      </c>
      <c r="AO29" s="7" t="s">
        <v>101</v>
      </c>
      <c r="AP29" s="7" t="s">
        <v>113</v>
      </c>
      <c r="AQ29" s="7" t="s">
        <v>101</v>
      </c>
      <c r="AR29" s="7" t="s">
        <v>105</v>
      </c>
      <c r="AS29" s="7" t="s">
        <v>94</v>
      </c>
      <c r="AT29" s="6" t="s">
        <v>96</v>
      </c>
      <c r="AU29" s="6" t="s">
        <v>96</v>
      </c>
      <c r="AV29" s="7"/>
      <c r="AW29" s="7"/>
      <c r="AX29" s="75"/>
      <c r="AY29" s="79"/>
      <c r="AZ29" s="79"/>
      <c r="BA29" s="7" t="s">
        <v>303</v>
      </c>
      <c r="BB29" s="50" t="s">
        <v>304</v>
      </c>
      <c r="BC29" s="7"/>
      <c r="BD29" s="30">
        <v>3165325434</v>
      </c>
      <c r="BE29" s="30"/>
      <c r="BF29" s="7" t="s">
        <v>305</v>
      </c>
      <c r="BG29" s="44" t="s">
        <v>306</v>
      </c>
      <c r="BH29" s="45" t="s">
        <v>307</v>
      </c>
      <c r="BI29" s="2" t="s">
        <v>157</v>
      </c>
      <c r="BJ29" s="7" t="s">
        <v>97</v>
      </c>
      <c r="BK29" s="7" t="s">
        <v>103</v>
      </c>
      <c r="BL29" s="7"/>
      <c r="BM29" s="7"/>
      <c r="BN29" s="7">
        <v>3058</v>
      </c>
      <c r="BO29" s="6" t="e">
        <f t="shared" ca="1" si="4"/>
        <v>#NAME?</v>
      </c>
      <c r="BP29" s="55" t="e">
        <f t="shared" ca="1" si="5"/>
        <v>#NAME?</v>
      </c>
      <c r="BQ29" s="6"/>
      <c r="BR29" s="6"/>
      <c r="BS29" s="6"/>
      <c r="BT29" s="8"/>
      <c r="BU29" s="6"/>
      <c r="BV29" s="66"/>
      <c r="BW29" s="66"/>
      <c r="BX29" s="66"/>
      <c r="BY29" s="66"/>
      <c r="BZ29" s="8"/>
      <c r="CA29" s="8"/>
      <c r="CB29" s="66" t="s">
        <v>95</v>
      </c>
      <c r="CC29" s="66">
        <v>45689</v>
      </c>
      <c r="CD29" s="66" t="s">
        <v>95</v>
      </c>
      <c r="CE29" s="66">
        <v>45689</v>
      </c>
    </row>
    <row r="30" spans="1:90" ht="14.25" customHeight="1" x14ac:dyDescent="0.35">
      <c r="A30" s="15">
        <v>428</v>
      </c>
      <c r="B30" s="7" t="s">
        <v>85</v>
      </c>
      <c r="C30" s="6" t="s">
        <v>86</v>
      </c>
      <c r="D30" s="7">
        <v>1192713125</v>
      </c>
      <c r="E30" s="7" t="s">
        <v>308</v>
      </c>
      <c r="F30" s="7" t="s">
        <v>123</v>
      </c>
      <c r="G30" s="7" t="s">
        <v>87</v>
      </c>
      <c r="H30" s="6" t="s">
        <v>88</v>
      </c>
      <c r="I30" s="7" t="s">
        <v>148</v>
      </c>
      <c r="J30" s="6">
        <v>217</v>
      </c>
      <c r="K30" s="6">
        <v>11</v>
      </c>
      <c r="L30" s="8">
        <v>45700</v>
      </c>
      <c r="M30" s="6" t="s">
        <v>100</v>
      </c>
      <c r="N30" s="6">
        <v>132</v>
      </c>
      <c r="O30" s="8">
        <v>45698</v>
      </c>
      <c r="P30" s="6" t="s">
        <v>89</v>
      </c>
      <c r="Q30" s="8">
        <v>36508</v>
      </c>
      <c r="R30" s="9" t="e">
        <f ca="1">IF(Q30="",0,INT(_xll.FRAC.AÑO(Q30,TODAY())))</f>
        <v>#NAME?</v>
      </c>
      <c r="S30" s="10" t="s">
        <v>272</v>
      </c>
      <c r="T30" s="10" t="s">
        <v>141</v>
      </c>
      <c r="U30" s="10"/>
      <c r="V30" s="10" t="s">
        <v>91</v>
      </c>
      <c r="W30" s="11">
        <v>4528363</v>
      </c>
      <c r="X30" s="42">
        <v>0</v>
      </c>
      <c r="Y30" s="11">
        <f t="shared" si="0"/>
        <v>0</v>
      </c>
      <c r="Z30" s="42">
        <v>0</v>
      </c>
      <c r="AA30" s="11">
        <f t="shared" si="1"/>
        <v>0</v>
      </c>
      <c r="AB30" s="43">
        <v>0.115</v>
      </c>
      <c r="AC30" s="11">
        <f t="shared" si="2"/>
        <v>520761.745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42">
        <v>0</v>
      </c>
      <c r="AJ30" s="11">
        <f t="shared" si="3"/>
        <v>0</v>
      </c>
      <c r="AK30" s="11" t="s">
        <v>106</v>
      </c>
      <c r="AL30" s="11" t="s">
        <v>121</v>
      </c>
      <c r="AM30" s="11" t="s">
        <v>117</v>
      </c>
      <c r="AN30" s="11" t="s">
        <v>134</v>
      </c>
      <c r="AO30" s="7" t="s">
        <v>110</v>
      </c>
      <c r="AP30" s="7" t="s">
        <v>113</v>
      </c>
      <c r="AQ30" s="7" t="s">
        <v>111</v>
      </c>
      <c r="AR30" s="7" t="s">
        <v>133</v>
      </c>
      <c r="AS30" s="7" t="s">
        <v>94</v>
      </c>
      <c r="AT30" s="6" t="s">
        <v>96</v>
      </c>
      <c r="AU30" s="6" t="s">
        <v>96</v>
      </c>
      <c r="AV30" s="7"/>
      <c r="AW30" s="7"/>
      <c r="AX30" s="75"/>
      <c r="AY30" s="79"/>
      <c r="AZ30" s="79"/>
      <c r="BA30" s="7" t="s">
        <v>309</v>
      </c>
      <c r="BB30" s="50" t="s">
        <v>310</v>
      </c>
      <c r="BC30" s="7"/>
      <c r="BD30" s="30">
        <v>3206190605</v>
      </c>
      <c r="BE30" s="30"/>
      <c r="BF30" s="7" t="s">
        <v>311</v>
      </c>
      <c r="BG30" s="44" t="s">
        <v>312</v>
      </c>
      <c r="BH30" s="45" t="s">
        <v>313</v>
      </c>
      <c r="BI30" s="2" t="s">
        <v>157</v>
      </c>
      <c r="BJ30" s="7" t="s">
        <v>97</v>
      </c>
      <c r="BK30" s="7" t="s">
        <v>144</v>
      </c>
      <c r="BL30" s="7"/>
      <c r="BM30" s="7"/>
      <c r="BN30" s="7">
        <v>3059</v>
      </c>
      <c r="BO30" s="6" t="e">
        <f t="shared" ca="1" si="4"/>
        <v>#NAME?</v>
      </c>
      <c r="BP30" s="55" t="e">
        <f t="shared" ca="1" si="5"/>
        <v>#NAME?</v>
      </c>
      <c r="BQ30" s="6"/>
      <c r="BR30" s="6"/>
      <c r="BS30" s="6"/>
      <c r="BT30" s="8"/>
      <c r="BU30" s="6"/>
      <c r="BV30" s="66"/>
      <c r="BW30" s="66"/>
      <c r="BX30" s="66"/>
      <c r="BY30" s="66"/>
      <c r="BZ30" s="8"/>
      <c r="CA30" s="8"/>
      <c r="CB30" s="66" t="s">
        <v>95</v>
      </c>
      <c r="CC30" s="66">
        <v>45691</v>
      </c>
      <c r="CD30" s="66" t="s">
        <v>95</v>
      </c>
      <c r="CE30" s="66">
        <v>45691</v>
      </c>
    </row>
    <row r="31" spans="1:90" ht="24.75" customHeight="1" x14ac:dyDescent="0.35">
      <c r="A31" s="15">
        <v>429</v>
      </c>
      <c r="B31" s="7" t="s">
        <v>98</v>
      </c>
      <c r="C31" s="6"/>
      <c r="D31" s="7"/>
      <c r="E31" s="7"/>
      <c r="F31" s="7" t="s">
        <v>123</v>
      </c>
      <c r="G31" s="7" t="s">
        <v>87</v>
      </c>
      <c r="H31" s="6" t="s">
        <v>124</v>
      </c>
      <c r="I31" s="7" t="s">
        <v>148</v>
      </c>
      <c r="J31" s="6">
        <v>217</v>
      </c>
      <c r="K31" s="6">
        <v>11</v>
      </c>
      <c r="L31" s="8"/>
      <c r="M31" s="6"/>
      <c r="N31" s="6"/>
      <c r="O31" s="8"/>
      <c r="P31" s="6"/>
      <c r="Q31" s="8"/>
      <c r="R31" s="9">
        <f ca="1">IF(Q31="",0,INT(_xll.FRAC.AÑO(Q31,TODAY())))</f>
        <v>0</v>
      </c>
      <c r="S31" s="10" t="s">
        <v>272</v>
      </c>
      <c r="T31" s="10"/>
      <c r="U31" s="10"/>
      <c r="V31" s="10" t="s">
        <v>91</v>
      </c>
      <c r="W31" s="11">
        <v>4528363</v>
      </c>
      <c r="X31" s="42">
        <v>0</v>
      </c>
      <c r="Y31" s="11">
        <f t="shared" si="0"/>
        <v>0</v>
      </c>
      <c r="Z31" s="42">
        <v>0</v>
      </c>
      <c r="AA31" s="11">
        <f t="shared" si="1"/>
        <v>0</v>
      </c>
      <c r="AB31" s="43">
        <v>0</v>
      </c>
      <c r="AC31" s="11">
        <f t="shared" si="2"/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42">
        <v>0</v>
      </c>
      <c r="AJ31" s="11">
        <f t="shared" si="3"/>
        <v>0</v>
      </c>
      <c r="AK31" s="11"/>
      <c r="AL31" s="11"/>
      <c r="AM31" s="11"/>
      <c r="AN31" s="11"/>
      <c r="AO31" s="7"/>
      <c r="AP31" s="7"/>
      <c r="AQ31" s="7"/>
      <c r="AR31" s="7"/>
      <c r="AS31" s="7"/>
      <c r="AT31" s="6"/>
      <c r="AU31" s="6"/>
      <c r="AV31" s="7"/>
      <c r="AW31" s="7"/>
      <c r="AX31" s="75"/>
      <c r="AY31" s="79"/>
      <c r="AZ31" s="79"/>
      <c r="BA31" s="80"/>
      <c r="BB31" s="50"/>
      <c r="BC31" s="7"/>
      <c r="BD31" s="30"/>
      <c r="BE31" s="30"/>
      <c r="BF31" s="7" t="s">
        <v>314</v>
      </c>
      <c r="BG31" s="44" t="s">
        <v>315</v>
      </c>
      <c r="BH31" s="45" t="s">
        <v>316</v>
      </c>
      <c r="BI31" s="2" t="s">
        <v>157</v>
      </c>
      <c r="BJ31" s="7" t="s">
        <v>97</v>
      </c>
      <c r="BK31" s="7"/>
      <c r="BL31" s="7"/>
      <c r="BM31" s="7"/>
      <c r="BN31" s="7"/>
      <c r="BO31" s="6" t="str">
        <f t="shared" ca="1" si="4"/>
        <v/>
      </c>
      <c r="BP31" s="1" t="str">
        <f t="shared" ca="1" si="5"/>
        <v>ENTRE 18 – 25 AÑOS</v>
      </c>
      <c r="BQ31" s="6"/>
      <c r="BR31" s="6"/>
      <c r="BS31" s="6"/>
      <c r="BT31" s="8"/>
      <c r="BU31" s="6"/>
      <c r="BV31" s="66"/>
      <c r="BW31" s="66"/>
      <c r="BX31" s="66"/>
      <c r="BY31" s="66"/>
      <c r="BZ31" s="8"/>
      <c r="CA31" s="8"/>
      <c r="CB31" s="66"/>
      <c r="CC31" s="66"/>
      <c r="CD31" s="66"/>
      <c r="CE31" s="66"/>
    </row>
    <row r="32" spans="1:90" ht="13.5" customHeight="1" x14ac:dyDescent="0.35">
      <c r="A32" s="15">
        <v>430</v>
      </c>
      <c r="B32" s="7" t="s">
        <v>85</v>
      </c>
      <c r="C32" s="6" t="s">
        <v>86</v>
      </c>
      <c r="D32" s="7">
        <v>1002751978</v>
      </c>
      <c r="E32" s="7" t="s">
        <v>317</v>
      </c>
      <c r="F32" s="7" t="s">
        <v>123</v>
      </c>
      <c r="G32" s="7" t="s">
        <v>87</v>
      </c>
      <c r="H32" s="6" t="s">
        <v>88</v>
      </c>
      <c r="I32" s="7" t="s">
        <v>148</v>
      </c>
      <c r="J32" s="6">
        <v>217</v>
      </c>
      <c r="K32" s="6">
        <v>11</v>
      </c>
      <c r="L32" s="8">
        <v>45510</v>
      </c>
      <c r="M32" s="6" t="s">
        <v>100</v>
      </c>
      <c r="N32" s="6">
        <v>616</v>
      </c>
      <c r="O32" s="8">
        <v>45505</v>
      </c>
      <c r="P32" s="6" t="s">
        <v>89</v>
      </c>
      <c r="Q32" s="8">
        <v>33187</v>
      </c>
      <c r="R32" s="9" t="e">
        <f ca="1">IF(Q32="",0,INT(_xll.FRAC.AÑO(Q32,TODAY())))</f>
        <v>#NAME?</v>
      </c>
      <c r="S32" s="10" t="s">
        <v>280</v>
      </c>
      <c r="T32" s="10" t="s">
        <v>109</v>
      </c>
      <c r="U32" s="10"/>
      <c r="V32" s="10" t="s">
        <v>91</v>
      </c>
      <c r="W32" s="11">
        <v>4528363</v>
      </c>
      <c r="X32" s="42">
        <v>0</v>
      </c>
      <c r="Y32" s="11">
        <f t="shared" si="0"/>
        <v>0</v>
      </c>
      <c r="Z32" s="42">
        <v>0</v>
      </c>
      <c r="AA32" s="11">
        <f t="shared" si="1"/>
        <v>0</v>
      </c>
      <c r="AB32" s="43">
        <v>0.115</v>
      </c>
      <c r="AC32" s="11">
        <f t="shared" si="2"/>
        <v>520761.745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42">
        <v>0</v>
      </c>
      <c r="AJ32" s="11">
        <f t="shared" si="3"/>
        <v>0</v>
      </c>
      <c r="AK32" s="11" t="s">
        <v>106</v>
      </c>
      <c r="AL32" s="11" t="s">
        <v>119</v>
      </c>
      <c r="AM32" s="11" t="s">
        <v>128</v>
      </c>
      <c r="AN32" s="11" t="s">
        <v>180</v>
      </c>
      <c r="AO32" s="7" t="s">
        <v>101</v>
      </c>
      <c r="AP32" s="7"/>
      <c r="AQ32" s="7" t="s">
        <v>101</v>
      </c>
      <c r="AR32" s="7" t="s">
        <v>105</v>
      </c>
      <c r="AS32" s="7" t="s">
        <v>94</v>
      </c>
      <c r="AT32" s="6" t="s">
        <v>96</v>
      </c>
      <c r="AU32" s="6" t="s">
        <v>96</v>
      </c>
      <c r="AV32" s="7"/>
      <c r="AW32" s="7"/>
      <c r="AX32" s="75"/>
      <c r="AY32" s="79"/>
      <c r="AZ32" s="79"/>
      <c r="BA32" s="7" t="s">
        <v>318</v>
      </c>
      <c r="BB32" s="50" t="s">
        <v>319</v>
      </c>
      <c r="BC32" s="7"/>
      <c r="BD32" s="30">
        <v>3004948845</v>
      </c>
      <c r="BE32" s="30"/>
      <c r="BF32" s="7" t="s">
        <v>320</v>
      </c>
      <c r="BG32" s="44" t="s">
        <v>321</v>
      </c>
      <c r="BH32" s="45" t="s">
        <v>322</v>
      </c>
      <c r="BI32" s="2" t="s">
        <v>157</v>
      </c>
      <c r="BJ32" s="7" t="s">
        <v>97</v>
      </c>
      <c r="BK32" s="7" t="s">
        <v>323</v>
      </c>
      <c r="BL32" s="7"/>
      <c r="BM32" s="7"/>
      <c r="BN32" s="7">
        <v>3005</v>
      </c>
      <c r="BO32" s="6" t="e">
        <f t="shared" ca="1" si="4"/>
        <v>#NAME?</v>
      </c>
      <c r="BP32" s="1" t="e">
        <f t="shared" ca="1" si="5"/>
        <v>#NAME?</v>
      </c>
      <c r="BQ32" s="6"/>
      <c r="BR32" s="6"/>
      <c r="BS32" s="6"/>
      <c r="BT32" s="8"/>
      <c r="BU32" s="6"/>
      <c r="BV32" s="66"/>
      <c r="BW32" s="66"/>
      <c r="BX32" s="66"/>
      <c r="BY32" s="66"/>
      <c r="BZ32" s="66" t="s">
        <v>95</v>
      </c>
      <c r="CA32" s="66">
        <v>45502</v>
      </c>
      <c r="CB32" s="66" t="s">
        <v>95</v>
      </c>
      <c r="CC32" s="66">
        <v>45502</v>
      </c>
      <c r="CD32" s="66" t="s">
        <v>95</v>
      </c>
      <c r="CE32" s="66">
        <v>45502</v>
      </c>
    </row>
    <row r="33" spans="1:90" ht="15.75" customHeight="1" x14ac:dyDescent="0.35">
      <c r="A33" s="15">
        <v>431</v>
      </c>
      <c r="B33" s="7" t="s">
        <v>85</v>
      </c>
      <c r="C33" s="6" t="s">
        <v>86</v>
      </c>
      <c r="D33" s="7">
        <v>1019117202</v>
      </c>
      <c r="E33" s="7" t="s">
        <v>324</v>
      </c>
      <c r="F33" s="7" t="s">
        <v>123</v>
      </c>
      <c r="G33" s="7" t="s">
        <v>87</v>
      </c>
      <c r="H33" s="6" t="s">
        <v>88</v>
      </c>
      <c r="I33" s="7" t="s">
        <v>148</v>
      </c>
      <c r="J33" s="6">
        <v>217</v>
      </c>
      <c r="K33" s="6">
        <v>11</v>
      </c>
      <c r="L33" s="8">
        <v>45726</v>
      </c>
      <c r="M33" s="6" t="s">
        <v>100</v>
      </c>
      <c r="N33" s="6">
        <v>160</v>
      </c>
      <c r="O33" s="8">
        <v>45716</v>
      </c>
      <c r="P33" s="6" t="s">
        <v>89</v>
      </c>
      <c r="Q33" s="8">
        <v>35128</v>
      </c>
      <c r="R33" s="9" t="e">
        <f ca="1">IF(Q33="",0,INT(_xll.FRAC.AÑO(Q33,TODAY())))</f>
        <v>#NAME?</v>
      </c>
      <c r="S33" s="10" t="s">
        <v>272</v>
      </c>
      <c r="T33" s="10" t="s">
        <v>120</v>
      </c>
      <c r="U33" s="10"/>
      <c r="V33" s="10" t="s">
        <v>91</v>
      </c>
      <c r="W33" s="11">
        <v>4528363</v>
      </c>
      <c r="X33" s="42">
        <v>0</v>
      </c>
      <c r="Y33" s="11">
        <f t="shared" si="0"/>
        <v>0</v>
      </c>
      <c r="Z33" s="42">
        <v>0</v>
      </c>
      <c r="AA33" s="11">
        <f t="shared" si="1"/>
        <v>0</v>
      </c>
      <c r="AB33" s="43">
        <v>0.115</v>
      </c>
      <c r="AC33" s="11">
        <f t="shared" si="2"/>
        <v>520761.745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42">
        <v>0</v>
      </c>
      <c r="AJ33" s="11">
        <f t="shared" si="3"/>
        <v>0</v>
      </c>
      <c r="AK33" s="11" t="s">
        <v>106</v>
      </c>
      <c r="AL33" s="11" t="s">
        <v>121</v>
      </c>
      <c r="AM33" s="11" t="s">
        <v>117</v>
      </c>
      <c r="AN33" s="11" t="s">
        <v>134</v>
      </c>
      <c r="AO33" s="7" t="s">
        <v>110</v>
      </c>
      <c r="AP33" s="7"/>
      <c r="AQ33" s="7" t="s">
        <v>111</v>
      </c>
      <c r="AR33" s="7" t="s">
        <v>105</v>
      </c>
      <c r="AS33" s="7" t="s">
        <v>94</v>
      </c>
      <c r="AT33" s="6" t="s">
        <v>96</v>
      </c>
      <c r="AU33" s="6" t="s">
        <v>96</v>
      </c>
      <c r="AV33" s="7"/>
      <c r="AW33" s="7"/>
      <c r="AX33" s="75"/>
      <c r="AY33" s="79"/>
      <c r="AZ33" s="79"/>
      <c r="BA33" s="7" t="s">
        <v>325</v>
      </c>
      <c r="BB33" s="50" t="s">
        <v>326</v>
      </c>
      <c r="BC33" s="7"/>
      <c r="BD33" s="30">
        <v>3102016016</v>
      </c>
      <c r="BE33" s="30"/>
      <c r="BF33" s="7" t="s">
        <v>327</v>
      </c>
      <c r="BG33" s="44" t="s">
        <v>328</v>
      </c>
      <c r="BH33" s="45" t="s">
        <v>329</v>
      </c>
      <c r="BI33" s="2" t="s">
        <v>157</v>
      </c>
      <c r="BJ33" s="7" t="s">
        <v>97</v>
      </c>
      <c r="BK33" s="7" t="s">
        <v>103</v>
      </c>
      <c r="BL33" s="7"/>
      <c r="BM33" s="7"/>
      <c r="BN33" s="7">
        <v>3080</v>
      </c>
      <c r="BO33" s="6" t="e">
        <f t="shared" ca="1" si="4"/>
        <v>#NAME?</v>
      </c>
      <c r="BP33" s="55" t="e">
        <f t="shared" ca="1" si="5"/>
        <v>#NAME?</v>
      </c>
      <c r="BQ33" s="6"/>
      <c r="BR33" s="6"/>
      <c r="BS33" s="6"/>
      <c r="BT33" s="8"/>
      <c r="BU33" s="6"/>
      <c r="BV33" s="66"/>
      <c r="BW33" s="66"/>
      <c r="BX33" s="66"/>
      <c r="BY33" s="66"/>
      <c r="BZ33" s="66"/>
      <c r="CA33" s="66"/>
      <c r="CB33" s="66" t="s">
        <v>95</v>
      </c>
      <c r="CC33" s="66">
        <v>45698</v>
      </c>
      <c r="CD33" s="66" t="s">
        <v>95</v>
      </c>
      <c r="CE33" s="66">
        <v>45698</v>
      </c>
      <c r="CK33" s="1" t="s">
        <v>99</v>
      </c>
      <c r="CL33" s="1" t="s">
        <v>99</v>
      </c>
    </row>
    <row r="34" spans="1:90" ht="13.5" customHeight="1" x14ac:dyDescent="0.35">
      <c r="A34" s="15">
        <v>433</v>
      </c>
      <c r="B34" s="7" t="s">
        <v>85</v>
      </c>
      <c r="C34" s="6" t="s">
        <v>86</v>
      </c>
      <c r="D34" s="7">
        <v>1000935990</v>
      </c>
      <c r="E34" s="7" t="s">
        <v>330</v>
      </c>
      <c r="F34" s="7" t="s">
        <v>123</v>
      </c>
      <c r="G34" s="7" t="s">
        <v>87</v>
      </c>
      <c r="H34" s="6" t="s">
        <v>88</v>
      </c>
      <c r="I34" s="7" t="s">
        <v>148</v>
      </c>
      <c r="J34" s="6">
        <v>217</v>
      </c>
      <c r="K34" s="6">
        <v>11</v>
      </c>
      <c r="L34" s="8">
        <v>45700</v>
      </c>
      <c r="M34" s="6" t="s">
        <v>100</v>
      </c>
      <c r="N34" s="6">
        <v>133</v>
      </c>
      <c r="O34" s="8">
        <v>45698</v>
      </c>
      <c r="P34" s="6" t="s">
        <v>89</v>
      </c>
      <c r="Q34" s="8">
        <v>37260</v>
      </c>
      <c r="R34" s="9" t="e">
        <f ca="1">IF(Q34="",0,INT(_xll.FRAC.AÑO(Q34,TODAY())))</f>
        <v>#NAME?</v>
      </c>
      <c r="S34" s="10" t="s">
        <v>272</v>
      </c>
      <c r="T34" s="10" t="s">
        <v>141</v>
      </c>
      <c r="U34" s="10"/>
      <c r="V34" s="10" t="s">
        <v>91</v>
      </c>
      <c r="W34" s="11">
        <v>4528363</v>
      </c>
      <c r="X34" s="42">
        <v>0</v>
      </c>
      <c r="Y34" s="11">
        <f t="shared" si="0"/>
        <v>0</v>
      </c>
      <c r="Z34" s="42">
        <v>0</v>
      </c>
      <c r="AA34" s="11">
        <f t="shared" si="1"/>
        <v>0</v>
      </c>
      <c r="AB34" s="43">
        <v>0.115</v>
      </c>
      <c r="AC34" s="11">
        <f t="shared" si="2"/>
        <v>520761.745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42">
        <v>0</v>
      </c>
      <c r="AJ34" s="11">
        <f t="shared" si="3"/>
        <v>0</v>
      </c>
      <c r="AK34" s="11" t="s">
        <v>106</v>
      </c>
      <c r="AL34" s="11" t="s">
        <v>121</v>
      </c>
      <c r="AM34" s="11" t="s">
        <v>128</v>
      </c>
      <c r="AN34" s="11" t="s">
        <v>180</v>
      </c>
      <c r="AO34" s="7" t="s">
        <v>110</v>
      </c>
      <c r="AP34" s="7"/>
      <c r="AQ34" s="7" t="s">
        <v>111</v>
      </c>
      <c r="AR34" s="7" t="s">
        <v>102</v>
      </c>
      <c r="AS34" s="7" t="s">
        <v>94</v>
      </c>
      <c r="AT34" s="6" t="s">
        <v>96</v>
      </c>
      <c r="AU34" s="6" t="s">
        <v>96</v>
      </c>
      <c r="AV34" s="7"/>
      <c r="AW34" s="7"/>
      <c r="AX34" s="75"/>
      <c r="AY34" s="79"/>
      <c r="AZ34" s="79"/>
      <c r="BA34" s="7" t="s">
        <v>331</v>
      </c>
      <c r="BB34" s="50" t="s">
        <v>332</v>
      </c>
      <c r="BC34" s="7"/>
      <c r="BD34" s="30">
        <v>3102182852</v>
      </c>
      <c r="BE34" s="30"/>
      <c r="BF34" s="7" t="s">
        <v>333</v>
      </c>
      <c r="BG34" s="44" t="s">
        <v>334</v>
      </c>
      <c r="BH34" s="45" t="s">
        <v>335</v>
      </c>
      <c r="BI34" s="2" t="s">
        <v>157</v>
      </c>
      <c r="BJ34" s="7" t="s">
        <v>97</v>
      </c>
      <c r="BK34" s="7" t="s">
        <v>103</v>
      </c>
      <c r="BL34" s="7"/>
      <c r="BM34" s="7"/>
      <c r="BN34" s="7">
        <v>3057</v>
      </c>
      <c r="BO34" s="6" t="e">
        <f t="shared" ca="1" si="4"/>
        <v>#NAME?</v>
      </c>
      <c r="BP34" s="55" t="e">
        <f t="shared" ca="1" si="5"/>
        <v>#NAME?</v>
      </c>
      <c r="BQ34" s="6"/>
      <c r="BR34" s="6"/>
      <c r="BS34" s="6"/>
      <c r="BT34" s="8"/>
      <c r="BU34" s="6"/>
      <c r="BV34" s="66"/>
      <c r="BW34" s="66"/>
      <c r="BX34" s="66"/>
      <c r="BY34" s="66"/>
      <c r="BZ34" s="8"/>
      <c r="CA34" s="8"/>
      <c r="CB34" s="66" t="s">
        <v>95</v>
      </c>
      <c r="CC34" s="66">
        <v>45690</v>
      </c>
      <c r="CD34" s="66"/>
      <c r="CE34" s="66"/>
    </row>
    <row r="35" spans="1:90" ht="12.75" customHeight="1" x14ac:dyDescent="0.35">
      <c r="A35" s="15">
        <v>434</v>
      </c>
      <c r="B35" s="7" t="s">
        <v>85</v>
      </c>
      <c r="C35" s="6" t="s">
        <v>86</v>
      </c>
      <c r="D35" s="7">
        <v>1233897542</v>
      </c>
      <c r="E35" s="7" t="s">
        <v>336</v>
      </c>
      <c r="F35" s="7" t="s">
        <v>123</v>
      </c>
      <c r="G35" s="7" t="s">
        <v>87</v>
      </c>
      <c r="H35" s="6" t="s">
        <v>88</v>
      </c>
      <c r="I35" s="7" t="s">
        <v>148</v>
      </c>
      <c r="J35" s="6">
        <v>217</v>
      </c>
      <c r="K35" s="6">
        <v>11</v>
      </c>
      <c r="L35" s="8">
        <v>45400</v>
      </c>
      <c r="M35" s="6" t="s">
        <v>100</v>
      </c>
      <c r="N35" s="6">
        <v>329</v>
      </c>
      <c r="O35" s="8">
        <v>45392</v>
      </c>
      <c r="P35" s="6" t="s">
        <v>104</v>
      </c>
      <c r="Q35" s="8">
        <v>35857</v>
      </c>
      <c r="R35" s="9" t="e">
        <f ca="1">IF(Q35="",0,INT(_xll.FRAC.AÑO(Q35,TODAY())))</f>
        <v>#NAME?</v>
      </c>
      <c r="S35" s="10" t="s">
        <v>272</v>
      </c>
      <c r="T35" s="10" t="s">
        <v>118</v>
      </c>
      <c r="U35" s="10"/>
      <c r="V35" s="10" t="s">
        <v>91</v>
      </c>
      <c r="W35" s="11">
        <v>4528363</v>
      </c>
      <c r="X35" s="42">
        <v>0</v>
      </c>
      <c r="Y35" s="11">
        <f t="shared" si="0"/>
        <v>0</v>
      </c>
      <c r="Z35" s="42">
        <v>0</v>
      </c>
      <c r="AA35" s="11">
        <f t="shared" si="1"/>
        <v>0</v>
      </c>
      <c r="AB35" s="43">
        <v>0.115</v>
      </c>
      <c r="AC35" s="11">
        <f t="shared" si="2"/>
        <v>520761.745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42">
        <v>0</v>
      </c>
      <c r="AJ35" s="11">
        <f t="shared" si="3"/>
        <v>0</v>
      </c>
      <c r="AK35" s="11" t="s">
        <v>106</v>
      </c>
      <c r="AL35" s="11" t="s">
        <v>121</v>
      </c>
      <c r="AM35" s="11" t="s">
        <v>117</v>
      </c>
      <c r="AN35" s="11" t="s">
        <v>134</v>
      </c>
      <c r="AO35" s="7" t="s">
        <v>110</v>
      </c>
      <c r="AP35" s="7"/>
      <c r="AQ35" s="7" t="s">
        <v>111</v>
      </c>
      <c r="AR35" s="7" t="s">
        <v>105</v>
      </c>
      <c r="AS35" s="7" t="s">
        <v>94</v>
      </c>
      <c r="AT35" s="6" t="s">
        <v>96</v>
      </c>
      <c r="AU35" s="6" t="s">
        <v>96</v>
      </c>
      <c r="AV35" s="7"/>
      <c r="AW35" s="7"/>
      <c r="AX35" s="75"/>
      <c r="AY35" s="79"/>
      <c r="AZ35" s="79"/>
      <c r="BA35" s="7" t="s">
        <v>337</v>
      </c>
      <c r="BB35" s="50"/>
      <c r="BC35" s="7"/>
      <c r="BD35" s="30">
        <v>3225081470</v>
      </c>
      <c r="BE35" s="30"/>
      <c r="BF35" s="7" t="s">
        <v>338</v>
      </c>
      <c r="BG35" s="44" t="s">
        <v>339</v>
      </c>
      <c r="BH35" s="45" t="s">
        <v>340</v>
      </c>
      <c r="BI35" s="2" t="s">
        <v>157</v>
      </c>
      <c r="BJ35" s="7" t="s">
        <v>97</v>
      </c>
      <c r="BK35" s="7" t="s">
        <v>103</v>
      </c>
      <c r="BL35" s="7"/>
      <c r="BM35" s="7"/>
      <c r="BN35" s="7">
        <v>2978</v>
      </c>
      <c r="BO35" s="6" t="e">
        <f t="shared" ca="1" si="4"/>
        <v>#NAME?</v>
      </c>
      <c r="BP35" s="1" t="e">
        <f t="shared" ca="1" si="5"/>
        <v>#NAME?</v>
      </c>
      <c r="BQ35" s="6"/>
      <c r="BR35" s="6"/>
      <c r="BS35" s="6"/>
      <c r="BT35" s="8"/>
      <c r="BU35" s="6"/>
      <c r="BV35" s="66" t="s">
        <v>95</v>
      </c>
      <c r="BW35" s="66">
        <v>45372</v>
      </c>
      <c r="BX35" s="66"/>
      <c r="BY35" s="66"/>
      <c r="BZ35" s="8" t="s">
        <v>95</v>
      </c>
      <c r="CA35" s="8">
        <v>45372</v>
      </c>
      <c r="CB35" s="66" t="s">
        <v>95</v>
      </c>
      <c r="CC35" s="66">
        <v>45369</v>
      </c>
      <c r="CD35" s="66"/>
      <c r="CE35" s="66"/>
    </row>
    <row r="36" spans="1:90" ht="14.25" customHeight="1" x14ac:dyDescent="0.35">
      <c r="A36" s="15">
        <v>435</v>
      </c>
      <c r="B36" s="7" t="s">
        <v>85</v>
      </c>
      <c r="C36" s="6" t="s">
        <v>86</v>
      </c>
      <c r="D36" s="7">
        <v>1002522475</v>
      </c>
      <c r="E36" s="7" t="s">
        <v>341</v>
      </c>
      <c r="F36" s="7" t="s">
        <v>123</v>
      </c>
      <c r="G36" s="7" t="s">
        <v>87</v>
      </c>
      <c r="H36" s="6" t="s">
        <v>88</v>
      </c>
      <c r="I36" s="7" t="s">
        <v>148</v>
      </c>
      <c r="J36" s="6">
        <v>217</v>
      </c>
      <c r="K36" s="6">
        <v>11</v>
      </c>
      <c r="L36" s="8">
        <v>45726</v>
      </c>
      <c r="M36" s="6" t="s">
        <v>100</v>
      </c>
      <c r="N36" s="6">
        <v>161</v>
      </c>
      <c r="O36" s="8">
        <v>45716</v>
      </c>
      <c r="P36" s="6" t="s">
        <v>89</v>
      </c>
      <c r="Q36" s="8">
        <v>36735</v>
      </c>
      <c r="R36" s="9" t="e">
        <f ca="1">IF(Q36="",0,INT(_xll.FRAC.AÑO(Q36,TODAY())))</f>
        <v>#NAME?</v>
      </c>
      <c r="S36" s="10" t="s">
        <v>272</v>
      </c>
      <c r="T36" s="10" t="s">
        <v>120</v>
      </c>
      <c r="U36" s="10"/>
      <c r="V36" s="10" t="s">
        <v>91</v>
      </c>
      <c r="W36" s="11">
        <v>4528363</v>
      </c>
      <c r="X36" s="42">
        <v>0</v>
      </c>
      <c r="Y36" s="11">
        <f t="shared" si="0"/>
        <v>0</v>
      </c>
      <c r="Z36" s="42">
        <v>0</v>
      </c>
      <c r="AA36" s="11">
        <f t="shared" si="1"/>
        <v>0</v>
      </c>
      <c r="AB36" s="43">
        <v>0.115</v>
      </c>
      <c r="AC36" s="11">
        <f t="shared" si="2"/>
        <v>520761.745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42">
        <v>0</v>
      </c>
      <c r="AJ36" s="11">
        <f t="shared" si="3"/>
        <v>0</v>
      </c>
      <c r="AK36" s="11" t="s">
        <v>106</v>
      </c>
      <c r="AL36" s="11" t="s">
        <v>121</v>
      </c>
      <c r="AM36" s="11" t="s">
        <v>129</v>
      </c>
      <c r="AN36" s="11" t="s">
        <v>130</v>
      </c>
      <c r="AO36" s="7" t="s">
        <v>101</v>
      </c>
      <c r="AP36" s="7"/>
      <c r="AQ36" s="7" t="s">
        <v>101</v>
      </c>
      <c r="AR36" s="7" t="s">
        <v>105</v>
      </c>
      <c r="AS36" s="7" t="s">
        <v>94</v>
      </c>
      <c r="AT36" s="6" t="s">
        <v>96</v>
      </c>
      <c r="AU36" s="6" t="s">
        <v>96</v>
      </c>
      <c r="AV36" s="7"/>
      <c r="AW36" s="7"/>
      <c r="AX36" s="75"/>
      <c r="AY36" s="79"/>
      <c r="AZ36" s="79"/>
      <c r="BA36" s="7" t="s">
        <v>342</v>
      </c>
      <c r="BB36" s="50" t="s">
        <v>343</v>
      </c>
      <c r="BC36" s="7"/>
      <c r="BD36" s="30">
        <v>3150567607</v>
      </c>
      <c r="BE36" s="30"/>
      <c r="BF36" s="7" t="s">
        <v>344</v>
      </c>
      <c r="BG36" s="44" t="s">
        <v>345</v>
      </c>
      <c r="BH36" s="45" t="s">
        <v>346</v>
      </c>
      <c r="BI36" s="2" t="s">
        <v>157</v>
      </c>
      <c r="BJ36" s="7" t="s">
        <v>126</v>
      </c>
      <c r="BK36" s="7" t="s">
        <v>347</v>
      </c>
      <c r="BL36" s="7"/>
      <c r="BM36" s="7"/>
      <c r="BN36" s="7">
        <v>3081</v>
      </c>
      <c r="BO36" s="6" t="e">
        <f t="shared" ca="1" si="4"/>
        <v>#NAME?</v>
      </c>
      <c r="BP36" s="55" t="e">
        <f t="shared" ca="1" si="5"/>
        <v>#NAME?</v>
      </c>
      <c r="BQ36" s="6"/>
      <c r="BR36" s="6"/>
      <c r="BS36" s="6"/>
      <c r="BT36" s="8"/>
      <c r="BU36" s="6"/>
      <c r="BV36" s="66"/>
      <c r="BW36" s="66"/>
      <c r="BX36" s="66"/>
      <c r="BY36" s="66"/>
      <c r="BZ36" s="8"/>
      <c r="CA36" s="8"/>
      <c r="CB36" s="66" t="s">
        <v>95</v>
      </c>
      <c r="CC36" s="66">
        <v>45687</v>
      </c>
      <c r="CD36" s="66" t="s">
        <v>95</v>
      </c>
      <c r="CE36" s="66">
        <v>45707</v>
      </c>
      <c r="CK36" s="1" t="s">
        <v>99</v>
      </c>
      <c r="CL36" s="1" t="s">
        <v>99</v>
      </c>
    </row>
    <row r="37" spans="1:90" ht="14.25" customHeight="1" x14ac:dyDescent="0.35">
      <c r="A37" s="15">
        <v>437</v>
      </c>
      <c r="B37" s="7" t="s">
        <v>85</v>
      </c>
      <c r="C37" s="6" t="s">
        <v>86</v>
      </c>
      <c r="D37" s="7">
        <v>1192793620</v>
      </c>
      <c r="E37" s="7" t="s">
        <v>348</v>
      </c>
      <c r="F37" s="7" t="s">
        <v>123</v>
      </c>
      <c r="G37" s="7" t="s">
        <v>87</v>
      </c>
      <c r="H37" s="6" t="s">
        <v>88</v>
      </c>
      <c r="I37" s="7" t="s">
        <v>148</v>
      </c>
      <c r="J37" s="6">
        <v>217</v>
      </c>
      <c r="K37" s="6">
        <v>11</v>
      </c>
      <c r="L37" s="8">
        <v>45555</v>
      </c>
      <c r="M37" s="6" t="s">
        <v>100</v>
      </c>
      <c r="N37" s="6">
        <v>691</v>
      </c>
      <c r="O37" s="8">
        <v>45547</v>
      </c>
      <c r="P37" s="6" t="s">
        <v>89</v>
      </c>
      <c r="Q37" s="8">
        <v>37041</v>
      </c>
      <c r="R37" s="9" t="e">
        <f ca="1">IF(Q37="",0,INT(_xll.FRAC.AÑO(Q37,TODAY())))</f>
        <v>#NAME?</v>
      </c>
      <c r="S37" s="10" t="s">
        <v>272</v>
      </c>
      <c r="T37" s="10" t="s">
        <v>118</v>
      </c>
      <c r="U37" s="10"/>
      <c r="V37" s="10" t="s">
        <v>91</v>
      </c>
      <c r="W37" s="11">
        <v>4528363</v>
      </c>
      <c r="X37" s="42">
        <v>0</v>
      </c>
      <c r="Y37" s="11">
        <f t="shared" si="0"/>
        <v>0</v>
      </c>
      <c r="Z37" s="42">
        <v>0</v>
      </c>
      <c r="AA37" s="11">
        <f t="shared" si="1"/>
        <v>0</v>
      </c>
      <c r="AB37" s="43">
        <v>0.115</v>
      </c>
      <c r="AC37" s="11">
        <f t="shared" si="2"/>
        <v>520761.745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42">
        <v>0</v>
      </c>
      <c r="AJ37" s="11">
        <f t="shared" si="3"/>
        <v>0</v>
      </c>
      <c r="AK37" s="11" t="s">
        <v>106</v>
      </c>
      <c r="AL37" s="11" t="s">
        <v>121</v>
      </c>
      <c r="AM37" s="11" t="s">
        <v>129</v>
      </c>
      <c r="AN37" s="11" t="s">
        <v>130</v>
      </c>
      <c r="AO37" s="7" t="s">
        <v>110</v>
      </c>
      <c r="AP37" s="7"/>
      <c r="AQ37" s="7" t="s">
        <v>111</v>
      </c>
      <c r="AR37" s="7" t="s">
        <v>112</v>
      </c>
      <c r="AS37" s="7" t="s">
        <v>94</v>
      </c>
      <c r="AT37" s="6" t="s">
        <v>96</v>
      </c>
      <c r="AU37" s="6" t="s">
        <v>96</v>
      </c>
      <c r="AV37" s="7"/>
      <c r="AW37" s="7"/>
      <c r="AX37" s="75"/>
      <c r="AY37" s="79"/>
      <c r="AZ37" s="79"/>
      <c r="BA37" s="7" t="s">
        <v>349</v>
      </c>
      <c r="BB37" s="50" t="s">
        <v>350</v>
      </c>
      <c r="BC37" s="7"/>
      <c r="BD37" s="30">
        <v>3015597995</v>
      </c>
      <c r="BE37" s="30"/>
      <c r="BF37" s="7" t="s">
        <v>351</v>
      </c>
      <c r="BG37" s="44" t="s">
        <v>352</v>
      </c>
      <c r="BH37" s="45" t="s">
        <v>353</v>
      </c>
      <c r="BI37" s="2" t="s">
        <v>157</v>
      </c>
      <c r="BJ37" s="7" t="s">
        <v>126</v>
      </c>
      <c r="BK37" s="7" t="s">
        <v>103</v>
      </c>
      <c r="BL37" s="7"/>
      <c r="BM37" s="7"/>
      <c r="BN37" s="7">
        <v>3013</v>
      </c>
      <c r="BO37" s="6" t="e">
        <f t="shared" ca="1" si="4"/>
        <v>#NAME?</v>
      </c>
      <c r="BP37" s="1" t="e">
        <f t="shared" ca="1" si="5"/>
        <v>#NAME?</v>
      </c>
      <c r="BQ37" s="6"/>
      <c r="BR37" s="6"/>
      <c r="BS37" s="6"/>
      <c r="BT37" s="8"/>
      <c r="BU37" s="6"/>
      <c r="BV37" s="66"/>
      <c r="BW37" s="66"/>
      <c r="BX37" s="66"/>
      <c r="BY37" s="66"/>
      <c r="BZ37" s="66" t="s">
        <v>95</v>
      </c>
      <c r="CA37" s="66">
        <v>45510</v>
      </c>
      <c r="CB37" s="66" t="s">
        <v>95</v>
      </c>
      <c r="CC37" s="66">
        <v>45508</v>
      </c>
      <c r="CD37" s="66" t="s">
        <v>95</v>
      </c>
      <c r="CE37" s="66">
        <v>45511</v>
      </c>
    </row>
    <row r="38" spans="1:90" ht="15.75" customHeight="1" x14ac:dyDescent="0.35">
      <c r="A38" s="15">
        <v>438</v>
      </c>
      <c r="B38" s="7" t="s">
        <v>85</v>
      </c>
      <c r="C38" s="6" t="s">
        <v>86</v>
      </c>
      <c r="D38" s="7">
        <v>1076626885</v>
      </c>
      <c r="E38" s="7" t="s">
        <v>354</v>
      </c>
      <c r="F38" s="7" t="s">
        <v>123</v>
      </c>
      <c r="G38" s="7" t="s">
        <v>87</v>
      </c>
      <c r="H38" s="6" t="s">
        <v>88</v>
      </c>
      <c r="I38" s="7" t="s">
        <v>148</v>
      </c>
      <c r="J38" s="6">
        <v>217</v>
      </c>
      <c r="K38" s="6">
        <v>11</v>
      </c>
      <c r="L38" s="8">
        <v>45569</v>
      </c>
      <c r="M38" s="6" t="s">
        <v>100</v>
      </c>
      <c r="N38" s="6">
        <v>716</v>
      </c>
      <c r="O38" s="8">
        <v>45567</v>
      </c>
      <c r="P38" s="6" t="s">
        <v>89</v>
      </c>
      <c r="Q38" s="8">
        <v>36375</v>
      </c>
      <c r="R38" s="9" t="e">
        <f ca="1">IF(Q38="",0,INT(_xll.FRAC.AÑO(Q38,TODAY())))</f>
        <v>#NAME?</v>
      </c>
      <c r="S38" s="10" t="s">
        <v>272</v>
      </c>
      <c r="T38" s="10" t="s">
        <v>141</v>
      </c>
      <c r="U38" s="10"/>
      <c r="V38" s="10" t="s">
        <v>91</v>
      </c>
      <c r="W38" s="11">
        <v>4528363</v>
      </c>
      <c r="X38" s="42">
        <v>0</v>
      </c>
      <c r="Y38" s="11">
        <f t="shared" si="0"/>
        <v>0</v>
      </c>
      <c r="Z38" s="42">
        <v>0</v>
      </c>
      <c r="AA38" s="11">
        <f t="shared" si="1"/>
        <v>0</v>
      </c>
      <c r="AB38" s="43">
        <v>0.115</v>
      </c>
      <c r="AC38" s="11">
        <f t="shared" si="2"/>
        <v>520761.745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42">
        <v>0</v>
      </c>
      <c r="AJ38" s="11">
        <f t="shared" si="3"/>
        <v>0</v>
      </c>
      <c r="AK38" s="11" t="s">
        <v>106</v>
      </c>
      <c r="AL38" s="11" t="s">
        <v>121</v>
      </c>
      <c r="AM38" s="11" t="s">
        <v>129</v>
      </c>
      <c r="AN38" s="11" t="s">
        <v>130</v>
      </c>
      <c r="AO38" s="7" t="s">
        <v>355</v>
      </c>
      <c r="AP38" s="7"/>
      <c r="AQ38" s="7" t="s">
        <v>356</v>
      </c>
      <c r="AR38" s="7" t="s">
        <v>102</v>
      </c>
      <c r="AS38" s="7" t="s">
        <v>94</v>
      </c>
      <c r="AT38" s="6" t="s">
        <v>96</v>
      </c>
      <c r="AU38" s="6" t="s">
        <v>96</v>
      </c>
      <c r="AV38" s="7"/>
      <c r="AW38" s="7"/>
      <c r="AX38" s="75"/>
      <c r="AY38" s="79"/>
      <c r="AZ38" s="79"/>
      <c r="BA38" s="7" t="s">
        <v>357</v>
      </c>
      <c r="BB38" s="50" t="s">
        <v>358</v>
      </c>
      <c r="BC38" s="7"/>
      <c r="BD38" s="30">
        <v>3043349242</v>
      </c>
      <c r="BE38" s="30"/>
      <c r="BF38" s="7" t="s">
        <v>359</v>
      </c>
      <c r="BG38" s="44" t="s">
        <v>360</v>
      </c>
      <c r="BH38" s="45" t="s">
        <v>361</v>
      </c>
      <c r="BI38" s="2" t="s">
        <v>157</v>
      </c>
      <c r="BJ38" s="7" t="s">
        <v>97</v>
      </c>
      <c r="BK38" s="7" t="s">
        <v>103</v>
      </c>
      <c r="BL38" s="7"/>
      <c r="BM38" s="7"/>
      <c r="BN38" s="7">
        <v>3014</v>
      </c>
      <c r="BO38" s="6" t="e">
        <f t="shared" ca="1" si="4"/>
        <v>#NAME?</v>
      </c>
      <c r="BP38" s="55" t="e">
        <f t="shared" ca="1" si="5"/>
        <v>#NAME?</v>
      </c>
      <c r="BQ38" s="6"/>
      <c r="BR38" s="6"/>
      <c r="BS38" s="6"/>
      <c r="BT38" s="8"/>
      <c r="BU38" s="6"/>
      <c r="BV38" s="66"/>
      <c r="BW38" s="66"/>
      <c r="BX38" s="66"/>
      <c r="BY38" s="66"/>
      <c r="BZ38" s="6" t="s">
        <v>95</v>
      </c>
      <c r="CA38" s="66">
        <v>45510</v>
      </c>
      <c r="CB38" s="66" t="s">
        <v>95</v>
      </c>
      <c r="CC38" s="66">
        <v>45510</v>
      </c>
      <c r="CD38" s="66" t="s">
        <v>95</v>
      </c>
      <c r="CE38" s="66">
        <v>45545</v>
      </c>
    </row>
    <row r="39" spans="1:90" ht="16.5" customHeight="1" x14ac:dyDescent="0.35">
      <c r="A39" s="15">
        <v>439</v>
      </c>
      <c r="B39" s="7" t="s">
        <v>85</v>
      </c>
      <c r="C39" s="6" t="s">
        <v>86</v>
      </c>
      <c r="D39" s="7">
        <v>1002243121</v>
      </c>
      <c r="E39" s="7" t="s">
        <v>362</v>
      </c>
      <c r="F39" s="7" t="s">
        <v>123</v>
      </c>
      <c r="G39" s="7" t="s">
        <v>87</v>
      </c>
      <c r="H39" s="6" t="s">
        <v>88</v>
      </c>
      <c r="I39" s="7" t="s">
        <v>148</v>
      </c>
      <c r="J39" s="6">
        <v>217</v>
      </c>
      <c r="K39" s="6">
        <v>11</v>
      </c>
      <c r="L39" s="8">
        <v>45664</v>
      </c>
      <c r="M39" s="6" t="s">
        <v>100</v>
      </c>
      <c r="N39" s="6">
        <v>854</v>
      </c>
      <c r="O39" s="8">
        <v>45653</v>
      </c>
      <c r="P39" s="6" t="s">
        <v>89</v>
      </c>
      <c r="Q39" s="8">
        <v>36718</v>
      </c>
      <c r="R39" s="9" t="e">
        <f ca="1">IF(Q39="",0,INT(_xll.FRAC.AÑO(Q39,TODAY())))</f>
        <v>#NAME?</v>
      </c>
      <c r="S39" s="10" t="s">
        <v>272</v>
      </c>
      <c r="T39" s="10" t="s">
        <v>141</v>
      </c>
      <c r="U39" s="10"/>
      <c r="V39" s="10" t="s">
        <v>91</v>
      </c>
      <c r="W39" s="11">
        <v>4528363</v>
      </c>
      <c r="X39" s="42">
        <v>0</v>
      </c>
      <c r="Y39" s="11">
        <f t="shared" si="0"/>
        <v>0</v>
      </c>
      <c r="Z39" s="42">
        <v>0</v>
      </c>
      <c r="AA39" s="11">
        <f t="shared" si="1"/>
        <v>0</v>
      </c>
      <c r="AB39" s="43">
        <v>0.115</v>
      </c>
      <c r="AC39" s="11">
        <f t="shared" si="2"/>
        <v>520761.745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42">
        <v>0</v>
      </c>
      <c r="AJ39" s="11">
        <f t="shared" si="3"/>
        <v>0</v>
      </c>
      <c r="AK39" s="11" t="s">
        <v>106</v>
      </c>
      <c r="AL39" s="11" t="s">
        <v>121</v>
      </c>
      <c r="AM39" s="11" t="s">
        <v>129</v>
      </c>
      <c r="AN39" s="11" t="s">
        <v>130</v>
      </c>
      <c r="AO39" s="7" t="s">
        <v>92</v>
      </c>
      <c r="AP39" s="7"/>
      <c r="AQ39" s="7" t="s">
        <v>93</v>
      </c>
      <c r="AR39" s="7" t="s">
        <v>133</v>
      </c>
      <c r="AS39" s="7" t="s">
        <v>94</v>
      </c>
      <c r="AT39" s="6" t="s">
        <v>96</v>
      </c>
      <c r="AU39" s="6" t="s">
        <v>96</v>
      </c>
      <c r="AV39" s="7"/>
      <c r="AW39" s="7"/>
      <c r="AX39" s="75"/>
      <c r="AY39" s="79"/>
      <c r="AZ39" s="79"/>
      <c r="BA39" s="7" t="s">
        <v>363</v>
      </c>
      <c r="BB39" s="50" t="s">
        <v>364</v>
      </c>
      <c r="BC39" s="7"/>
      <c r="BD39" s="30">
        <v>3007041112</v>
      </c>
      <c r="BE39" s="30"/>
      <c r="BF39" s="7" t="s">
        <v>365</v>
      </c>
      <c r="BG39" s="44" t="s">
        <v>366</v>
      </c>
      <c r="BH39" s="45" t="s">
        <v>367</v>
      </c>
      <c r="BI39" s="2" t="s">
        <v>157</v>
      </c>
      <c r="BJ39" s="7" t="s">
        <v>97</v>
      </c>
      <c r="BK39" s="7" t="s">
        <v>136</v>
      </c>
      <c r="BL39" s="7"/>
      <c r="BM39" s="7"/>
      <c r="BN39" s="7">
        <v>3022</v>
      </c>
      <c r="BO39" s="6" t="e">
        <f t="shared" ca="1" si="4"/>
        <v>#NAME?</v>
      </c>
      <c r="BP39" s="55" t="e">
        <f t="shared" ca="1" si="5"/>
        <v>#NAME?</v>
      </c>
      <c r="BQ39" s="6"/>
      <c r="BR39" s="6"/>
      <c r="BS39" s="6"/>
      <c r="BT39" s="8"/>
      <c r="BU39" s="6"/>
      <c r="BV39" s="66"/>
      <c r="BW39" s="66"/>
      <c r="BX39" s="66"/>
      <c r="BY39" s="66"/>
      <c r="BZ39" s="8" t="s">
        <v>95</v>
      </c>
      <c r="CA39" s="8">
        <v>45589</v>
      </c>
      <c r="CB39" s="66" t="s">
        <v>95</v>
      </c>
      <c r="CC39" s="66">
        <v>45589</v>
      </c>
      <c r="CD39" s="66" t="s">
        <v>95</v>
      </c>
      <c r="CE39" s="66">
        <v>45589</v>
      </c>
    </row>
    <row r="40" spans="1:90" ht="14.25" customHeight="1" x14ac:dyDescent="0.35">
      <c r="A40" s="15">
        <v>441</v>
      </c>
      <c r="B40" s="7" t="s">
        <v>85</v>
      </c>
      <c r="C40" s="6" t="s">
        <v>86</v>
      </c>
      <c r="D40" s="7">
        <v>1192803987</v>
      </c>
      <c r="E40" s="7" t="s">
        <v>368</v>
      </c>
      <c r="F40" s="7" t="s">
        <v>123</v>
      </c>
      <c r="G40" s="7" t="s">
        <v>87</v>
      </c>
      <c r="H40" s="6" t="s">
        <v>88</v>
      </c>
      <c r="I40" s="7" t="s">
        <v>148</v>
      </c>
      <c r="J40" s="6">
        <v>217</v>
      </c>
      <c r="K40" s="6">
        <v>11</v>
      </c>
      <c r="L40" s="8">
        <v>45510</v>
      </c>
      <c r="M40" s="6" t="s">
        <v>100</v>
      </c>
      <c r="N40" s="6">
        <v>617</v>
      </c>
      <c r="O40" s="8">
        <v>45505</v>
      </c>
      <c r="P40" s="6" t="s">
        <v>89</v>
      </c>
      <c r="Q40" s="8">
        <v>36207</v>
      </c>
      <c r="R40" s="9" t="e">
        <f ca="1">IF(Q40="",0,INT(_xll.FRAC.AÑO(Q40,TODAY())))</f>
        <v>#NAME?</v>
      </c>
      <c r="S40" s="10" t="s">
        <v>272</v>
      </c>
      <c r="T40" s="10" t="s">
        <v>131</v>
      </c>
      <c r="U40" s="10"/>
      <c r="V40" s="10" t="s">
        <v>91</v>
      </c>
      <c r="W40" s="11">
        <v>4528363</v>
      </c>
      <c r="X40" s="42">
        <v>0</v>
      </c>
      <c r="Y40" s="11">
        <f t="shared" si="0"/>
        <v>0</v>
      </c>
      <c r="Z40" s="42">
        <v>0</v>
      </c>
      <c r="AA40" s="11">
        <f t="shared" si="1"/>
        <v>0</v>
      </c>
      <c r="AB40" s="43">
        <v>0.115</v>
      </c>
      <c r="AC40" s="11">
        <f t="shared" si="2"/>
        <v>520761.745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42">
        <v>0</v>
      </c>
      <c r="AJ40" s="11">
        <f t="shared" si="3"/>
        <v>0</v>
      </c>
      <c r="AK40" s="11" t="s">
        <v>106</v>
      </c>
      <c r="AL40" s="11" t="s">
        <v>121</v>
      </c>
      <c r="AM40" s="11" t="s">
        <v>129</v>
      </c>
      <c r="AN40" s="11" t="s">
        <v>130</v>
      </c>
      <c r="AO40" s="7" t="s">
        <v>92</v>
      </c>
      <c r="AP40" s="7"/>
      <c r="AQ40" s="7" t="s">
        <v>93</v>
      </c>
      <c r="AR40" s="7" t="s">
        <v>102</v>
      </c>
      <c r="AS40" s="7" t="s">
        <v>94</v>
      </c>
      <c r="AT40" s="6" t="s">
        <v>96</v>
      </c>
      <c r="AU40" s="6" t="s">
        <v>96</v>
      </c>
      <c r="AV40" s="7"/>
      <c r="AW40" s="7"/>
      <c r="AX40" s="75"/>
      <c r="AY40" s="79"/>
      <c r="AZ40" s="79"/>
      <c r="BA40" s="7" t="s">
        <v>369</v>
      </c>
      <c r="BB40" s="50" t="s">
        <v>370</v>
      </c>
      <c r="BC40" s="7"/>
      <c r="BD40" s="30">
        <v>3214552155</v>
      </c>
      <c r="BE40" s="30"/>
      <c r="BF40" s="7" t="s">
        <v>371</v>
      </c>
      <c r="BG40" s="44" t="s">
        <v>372</v>
      </c>
      <c r="BH40" s="45" t="s">
        <v>373</v>
      </c>
      <c r="BI40" s="2" t="s">
        <v>157</v>
      </c>
      <c r="BJ40" s="7" t="s">
        <v>126</v>
      </c>
      <c r="BK40" s="7" t="s">
        <v>145</v>
      </c>
      <c r="BL40" s="7"/>
      <c r="BM40" s="7"/>
      <c r="BN40" s="7">
        <v>3006</v>
      </c>
      <c r="BO40" s="6" t="e">
        <f t="shared" ca="1" si="4"/>
        <v>#NAME?</v>
      </c>
      <c r="BP40" s="1" t="e">
        <f t="shared" ca="1" si="5"/>
        <v>#NAME?</v>
      </c>
      <c r="BQ40" s="6"/>
      <c r="BR40" s="6"/>
      <c r="BS40" s="6"/>
      <c r="BT40" s="8"/>
      <c r="BU40" s="6"/>
      <c r="BV40" s="66"/>
      <c r="BW40" s="66"/>
      <c r="BX40" s="66"/>
      <c r="BY40" s="66"/>
      <c r="BZ40" s="8" t="s">
        <v>95</v>
      </c>
      <c r="CA40" s="66">
        <v>45498</v>
      </c>
      <c r="CB40" s="66" t="s">
        <v>95</v>
      </c>
      <c r="CC40" s="66">
        <v>45492</v>
      </c>
      <c r="CD40" s="66" t="s">
        <v>95</v>
      </c>
      <c r="CE40" s="66">
        <v>45492</v>
      </c>
    </row>
    <row r="41" spans="1:90" ht="15.75" customHeight="1" x14ac:dyDescent="0.35">
      <c r="A41" s="15">
        <v>442</v>
      </c>
      <c r="B41" s="7" t="s">
        <v>85</v>
      </c>
      <c r="C41" s="6" t="s">
        <v>86</v>
      </c>
      <c r="D41" s="7">
        <v>1001317243</v>
      </c>
      <c r="E41" s="7" t="s">
        <v>374</v>
      </c>
      <c r="F41" s="7" t="s">
        <v>123</v>
      </c>
      <c r="G41" s="7" t="s">
        <v>87</v>
      </c>
      <c r="H41" s="6" t="s">
        <v>88</v>
      </c>
      <c r="I41" s="7" t="s">
        <v>148</v>
      </c>
      <c r="J41" s="6">
        <v>217</v>
      </c>
      <c r="K41" s="6">
        <v>11</v>
      </c>
      <c r="L41" s="8">
        <v>45553</v>
      </c>
      <c r="M41" s="6" t="s">
        <v>100</v>
      </c>
      <c r="N41" s="6">
        <v>692</v>
      </c>
      <c r="O41" s="8">
        <v>45547</v>
      </c>
      <c r="P41" s="6" t="s">
        <v>89</v>
      </c>
      <c r="Q41" s="8">
        <v>36940</v>
      </c>
      <c r="R41" s="9" t="e">
        <f ca="1">IF(Q41="",0,INT(_xll.FRAC.AÑO(Q41,TODAY())))</f>
        <v>#NAME?</v>
      </c>
      <c r="S41" s="10" t="s">
        <v>272</v>
      </c>
      <c r="T41" s="10" t="s">
        <v>135</v>
      </c>
      <c r="U41" s="10"/>
      <c r="V41" s="10" t="s">
        <v>91</v>
      </c>
      <c r="W41" s="11">
        <v>4528363</v>
      </c>
      <c r="X41" s="42">
        <v>0</v>
      </c>
      <c r="Y41" s="11">
        <f t="shared" si="0"/>
        <v>0</v>
      </c>
      <c r="Z41" s="42">
        <v>0</v>
      </c>
      <c r="AA41" s="11">
        <f t="shared" si="1"/>
        <v>0</v>
      </c>
      <c r="AB41" s="43">
        <v>0.115</v>
      </c>
      <c r="AC41" s="11">
        <f t="shared" si="2"/>
        <v>520761.745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42">
        <v>0</v>
      </c>
      <c r="AJ41" s="11">
        <f t="shared" si="3"/>
        <v>0</v>
      </c>
      <c r="AK41" s="11" t="s">
        <v>106</v>
      </c>
      <c r="AL41" s="11" t="s">
        <v>119</v>
      </c>
      <c r="AM41" s="11" t="s">
        <v>139</v>
      </c>
      <c r="AN41" s="11" t="s">
        <v>140</v>
      </c>
      <c r="AO41" s="7" t="s">
        <v>101</v>
      </c>
      <c r="AP41" s="7" t="s">
        <v>113</v>
      </c>
      <c r="AQ41" s="7" t="s">
        <v>93</v>
      </c>
      <c r="AR41" s="7" t="s">
        <v>102</v>
      </c>
      <c r="AS41" s="7" t="s">
        <v>94</v>
      </c>
      <c r="AT41" s="6" t="s">
        <v>96</v>
      </c>
      <c r="AU41" s="6" t="s">
        <v>96</v>
      </c>
      <c r="AV41" s="7"/>
      <c r="AW41" s="7"/>
      <c r="AX41" s="75"/>
      <c r="AY41" s="79"/>
      <c r="AZ41" s="79"/>
      <c r="BA41" s="7" t="s">
        <v>375</v>
      </c>
      <c r="BB41" s="50" t="s">
        <v>376</v>
      </c>
      <c r="BC41" s="7"/>
      <c r="BD41" s="30">
        <v>3123929815</v>
      </c>
      <c r="BE41" s="30"/>
      <c r="BF41" s="7" t="s">
        <v>377</v>
      </c>
      <c r="BG41" s="44" t="s">
        <v>378</v>
      </c>
      <c r="BH41" s="45" t="s">
        <v>379</v>
      </c>
      <c r="BI41" s="2" t="s">
        <v>157</v>
      </c>
      <c r="BJ41" s="7" t="s">
        <v>127</v>
      </c>
      <c r="BK41" s="7" t="s">
        <v>103</v>
      </c>
      <c r="BL41" s="7"/>
      <c r="BM41" s="7"/>
      <c r="BN41" s="7">
        <v>3012</v>
      </c>
      <c r="BO41" s="6" t="e">
        <f t="shared" ca="1" si="4"/>
        <v>#NAME?</v>
      </c>
      <c r="BP41" s="1" t="e">
        <f t="shared" ca="1" si="5"/>
        <v>#NAME?</v>
      </c>
      <c r="BQ41" s="6"/>
      <c r="BR41" s="6"/>
      <c r="BS41" s="6"/>
      <c r="BT41" s="8"/>
      <c r="BU41" s="6"/>
      <c r="BV41" s="66"/>
      <c r="BW41" s="66"/>
      <c r="BX41" s="66"/>
      <c r="BY41" s="66"/>
      <c r="BZ41" s="6" t="s">
        <v>95</v>
      </c>
      <c r="CA41" s="8">
        <v>45538</v>
      </c>
      <c r="CB41" s="66" t="s">
        <v>95</v>
      </c>
      <c r="CC41" s="66">
        <v>45538</v>
      </c>
      <c r="CD41" s="66" t="s">
        <v>95</v>
      </c>
      <c r="CE41" s="66">
        <v>45540</v>
      </c>
    </row>
    <row r="47" spans="1:90" x14ac:dyDescent="0.35">
      <c r="W47" s="76"/>
    </row>
  </sheetData>
  <mergeCells count="2">
    <mergeCell ref="M4:O4"/>
    <mergeCell ref="T4:U4"/>
  </mergeCells>
  <conditionalFormatting sqref="D28">
    <cfRule type="duplicateValues" dxfId="5" priority="715" stopIfTrue="1"/>
  </conditionalFormatting>
  <conditionalFormatting sqref="D37">
    <cfRule type="duplicateValues" dxfId="4" priority="578" stopIfTrue="1"/>
  </conditionalFormatting>
  <conditionalFormatting sqref="AX6:AX41">
    <cfRule type="containsText" dxfId="3" priority="496" stopIfTrue="1" operator="containsText" text="SI">
      <formula>NOT(ISERROR(SEARCH("SI",AX6)))</formula>
    </cfRule>
  </conditionalFormatting>
  <conditionalFormatting sqref="AT6:AT41">
    <cfRule type="containsText" dxfId="2" priority="461" stopIfTrue="1" operator="containsText" text="SI">
      <formula>NOT(ISERROR(SEARCH("SI",AT6)))</formula>
    </cfRule>
  </conditionalFormatting>
  <conditionalFormatting sqref="D38:D63775 D29:D36 D1:D27">
    <cfRule type="duplicateValues" dxfId="1" priority="933" stopIfTrue="1"/>
  </conditionalFormatting>
  <conditionalFormatting sqref="D1:D63775">
    <cfRule type="duplicateValues" dxfId="0" priority="969" stopIfTrue="1"/>
  </conditionalFormatting>
  <hyperlinks>
    <hyperlink ref="BB34" r:id="rId1" display="laurapeque@gmail.com"/>
    <hyperlink ref="BB30" r:id="rId2"/>
    <hyperlink ref="BB26" r:id="rId3"/>
    <hyperlink ref="BB29" r:id="rId4"/>
    <hyperlink ref="BB10" r:id="rId5"/>
    <hyperlink ref="BB33" r:id="rId6"/>
    <hyperlink ref="BB19" r:id="rId7"/>
    <hyperlink ref="BB36" r:id="rId8"/>
  </hyperlinks>
  <pageMargins left="0.15748031496062992" right="0.15748031496062992" top="0.42" bottom="0.46" header="0.31496062992125984" footer="0.31496062992125984"/>
  <pageSetup scale="85" orientation="landscape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3:D11"/>
  <sheetViews>
    <sheetView showGridLines="0" workbookViewId="0">
      <selection activeCell="A10" sqref="A10"/>
    </sheetView>
  </sheetViews>
  <sheetFormatPr baseColWidth="10" defaultColWidth="11.453125" defaultRowHeight="13" x14ac:dyDescent="0.35"/>
  <cols>
    <col min="1" max="1" width="11.453125" style="2"/>
    <col min="2" max="2" width="28.7265625" style="2" bestFit="1" customWidth="1"/>
    <col min="3" max="3" width="25.54296875" style="2" customWidth="1"/>
    <col min="4" max="16384" width="11.453125" style="2"/>
  </cols>
  <sheetData>
    <row r="3" spans="2:4" ht="42.75" customHeight="1" x14ac:dyDescent="0.35">
      <c r="B3" s="58" t="s">
        <v>384</v>
      </c>
      <c r="C3" s="57" t="s">
        <v>380</v>
      </c>
    </row>
    <row r="4" spans="2:4" ht="29.25" customHeight="1" x14ac:dyDescent="0.35">
      <c r="B4" s="58" t="s">
        <v>27</v>
      </c>
      <c r="C4" s="57" t="s">
        <v>125</v>
      </c>
    </row>
    <row r="5" spans="2:4" ht="16.5" customHeight="1" x14ac:dyDescent="0.35">
      <c r="B5" s="58" t="s">
        <v>70</v>
      </c>
      <c r="C5" s="6">
        <v>323</v>
      </c>
    </row>
    <row r="6" spans="2:4" ht="16.5" customHeight="1" x14ac:dyDescent="0.35">
      <c r="B6" s="58" t="s">
        <v>385</v>
      </c>
      <c r="C6" s="6">
        <v>13</v>
      </c>
    </row>
    <row r="8" spans="2:4" ht="15" customHeight="1" x14ac:dyDescent="0.35">
      <c r="B8" s="58" t="s">
        <v>386</v>
      </c>
      <c r="C8" s="62">
        <v>3207325</v>
      </c>
      <c r="D8" s="61" t="s">
        <v>381</v>
      </c>
    </row>
    <row r="9" spans="2:4" ht="15" customHeight="1" x14ac:dyDescent="0.35">
      <c r="B9" s="58" t="s">
        <v>387</v>
      </c>
      <c r="C9" s="59">
        <f>+C8*D9</f>
        <v>0</v>
      </c>
      <c r="D9" s="60">
        <v>0</v>
      </c>
    </row>
    <row r="10" spans="2:4" ht="15" customHeight="1" x14ac:dyDescent="0.35">
      <c r="B10" s="58" t="s">
        <v>34</v>
      </c>
      <c r="C10" s="59">
        <f>+D10*C8</f>
        <v>0</v>
      </c>
      <c r="D10" s="60">
        <v>0</v>
      </c>
    </row>
    <row r="11" spans="2:4" ht="15" customHeight="1" x14ac:dyDescent="0.35">
      <c r="B11" s="67" t="s">
        <v>382</v>
      </c>
      <c r="C11" s="59">
        <f>SUM(C8:C10)</f>
        <v>3207325</v>
      </c>
      <c r="D11" s="6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2:D13"/>
  <sheetViews>
    <sheetView workbookViewId="0">
      <selection activeCell="C4" sqref="C4"/>
    </sheetView>
  </sheetViews>
  <sheetFormatPr baseColWidth="10" defaultColWidth="9.1796875" defaultRowHeight="14.5" x14ac:dyDescent="0.35"/>
  <cols>
    <col min="1" max="1" width="5.1796875" customWidth="1"/>
    <col min="2" max="2" width="29.453125" bestFit="1" customWidth="1"/>
    <col min="3" max="3" width="11.453125" style="51" customWidth="1"/>
    <col min="4" max="256" width="11.453125" customWidth="1"/>
  </cols>
  <sheetData>
    <row r="2" spans="2:4" ht="21" x14ac:dyDescent="0.5">
      <c r="B2" s="68" t="s">
        <v>388</v>
      </c>
    </row>
    <row r="3" spans="2:4" x14ac:dyDescent="0.35">
      <c r="B3" t="s">
        <v>389</v>
      </c>
      <c r="C3" s="69" t="s">
        <v>390</v>
      </c>
    </row>
    <row r="4" spans="2:4" x14ac:dyDescent="0.35">
      <c r="B4" t="s">
        <v>391</v>
      </c>
      <c r="C4" s="70">
        <f>1094*C3</f>
        <v>765.8</v>
      </c>
    </row>
    <row r="5" spans="2:4" x14ac:dyDescent="0.35">
      <c r="B5" t="s">
        <v>392</v>
      </c>
      <c r="C5" s="51">
        <v>422</v>
      </c>
      <c r="D5" s="72">
        <f>+C4-C5</f>
        <v>343.79999999999995</v>
      </c>
    </row>
    <row r="6" spans="2:4" x14ac:dyDescent="0.35">
      <c r="B6" t="s">
        <v>393</v>
      </c>
      <c r="C6" s="71">
        <f>+C5/C4</f>
        <v>0.55105771741969189</v>
      </c>
    </row>
    <row r="9" spans="2:4" ht="21" x14ac:dyDescent="0.5">
      <c r="B9" s="68" t="s">
        <v>394</v>
      </c>
    </row>
    <row r="10" spans="2:4" x14ac:dyDescent="0.35">
      <c r="B10" t="s">
        <v>389</v>
      </c>
      <c r="C10" s="69" t="s">
        <v>395</v>
      </c>
    </row>
    <row r="11" spans="2:4" x14ac:dyDescent="0.35">
      <c r="B11" t="s">
        <v>383</v>
      </c>
      <c r="C11" s="51">
        <v>1094</v>
      </c>
    </row>
    <row r="12" spans="2:4" x14ac:dyDescent="0.35">
      <c r="B12" t="s">
        <v>396</v>
      </c>
      <c r="C12" s="51">
        <v>1038</v>
      </c>
    </row>
    <row r="13" spans="2:4" x14ac:dyDescent="0.35">
      <c r="B13" t="s">
        <v>393</v>
      </c>
      <c r="C13" s="71">
        <f>+C12/C11</f>
        <v>0.94881170018281535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PLANTA</vt:lpstr>
      <vt:lpstr>VALOR</vt:lpstr>
      <vt:lpstr>SIDEAP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Talento Humano USS Engativa</dc:creator>
  <cp:keywords/>
  <dc:description/>
  <cp:lastModifiedBy>subcorporativa</cp:lastModifiedBy>
  <cp:revision/>
  <dcterms:created xsi:type="dcterms:W3CDTF">2023-10-10T21:06:48Z</dcterms:created>
  <dcterms:modified xsi:type="dcterms:W3CDTF">2025-05-05T17:18:22Z</dcterms:modified>
  <cp:category/>
  <cp:contentStatus/>
</cp:coreProperties>
</file>